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arybernier/Downloads/"/>
    </mc:Choice>
  </mc:AlternateContent>
  <xr:revisionPtr revIDLastSave="0" documentId="13_ncr:1_{3FAE34B4-5A5E-5D4A-8CB5-C7198D4799F2}" xr6:coauthVersionLast="47" xr6:coauthVersionMax="47" xr10:uidLastSave="{00000000-0000-0000-0000-000000000000}"/>
  <bookViews>
    <workbookView xWindow="4820" yWindow="720" windowWidth="46380" windowHeight="19200" tabRatio="989" activeTab="1" xr2:uid="{00000000-000D-0000-FFFF-FFFF00000000}"/>
  </bookViews>
  <sheets>
    <sheet name="T12 Data" sheetId="6" r:id="rId1"/>
    <sheet name="GB YoY Model" sheetId="10" r:id="rId2"/>
    <sheet name="Monthly Chart" sheetId="8" r:id="rId3"/>
    <sheet name="T12Chart" sheetId="9" r:id="rId4"/>
    <sheet name="Both Charts" sheetId="7" r:id="rId5"/>
    <sheet name="Example Trailling 12 Months" sheetId="2" r:id="rId6"/>
  </sheets>
  <definedNames>
    <definedName name="__123Graph_A" localSheetId="4" hidden="1">#REF!</definedName>
    <definedName name="__123Graph_A" localSheetId="5" hidden="1">'Example Trailling 12 Months'!$F$31:$F$64</definedName>
    <definedName name="__123Graph_A" localSheetId="2" hidden="1">#REF!</definedName>
    <definedName name="__123Graph_A" hidden="1">#REF!</definedName>
    <definedName name="__123Graph_X" localSheetId="4" hidden="1">#REF!</definedName>
    <definedName name="__123Graph_X" localSheetId="5" hidden="1">'Example Trailling 12 Months'!$E$31:$E$64</definedName>
    <definedName name="__123Graph_X" localSheetId="2" hidden="1">#REF!</definedName>
    <definedName name="__123Graph_X" hidden="1">#REF!</definedName>
    <definedName name="_1__123Graph_ACHART_1" localSheetId="4" hidden="1">#REF!</definedName>
    <definedName name="_1__123Graph_ACHART_1" localSheetId="5" hidden="1">'Example Trailling 12 Months'!$C$31:$C$64</definedName>
    <definedName name="_1__123Graph_ACHART_1" localSheetId="2" hidden="1">#REF!</definedName>
    <definedName name="_1__123Graph_ACHART_1" hidden="1">#REF!</definedName>
    <definedName name="_2__123Graph_ACHART_3" localSheetId="4" hidden="1">#REF!</definedName>
    <definedName name="_2__123Graph_ACHART_3" localSheetId="5" hidden="1">'Example Trailling 12 Months'!$F$31:$F$64</definedName>
    <definedName name="_2__123Graph_ACHART_3" localSheetId="2" hidden="1">#REF!</definedName>
    <definedName name="_2__123Graph_ACHART_3" hidden="1">#REF!</definedName>
    <definedName name="_3__123Graph_XCHART_1" localSheetId="4" hidden="1">#REF!</definedName>
    <definedName name="_3__123Graph_XCHART_1" localSheetId="5" hidden="1">'Example Trailling 12 Months'!$E$31:$E$64</definedName>
    <definedName name="_3__123Graph_XCHART_1" localSheetId="2" hidden="1">#REF!</definedName>
    <definedName name="_3__123Graph_XCHART_1" hidden="1">#REF!</definedName>
    <definedName name="_4__123Graph_XCHART_3" localSheetId="4" hidden="1">#REF!</definedName>
    <definedName name="_4__123Graph_XCHART_3" localSheetId="5" hidden="1">'Example Trailling 12 Months'!$E$31:$E$64</definedName>
    <definedName name="_4__123Graph_XCHART_3" localSheetId="2" hidden="1">#REF!</definedName>
    <definedName name="_4__123Graph_XCHART_3" hidden="1">#REF!</definedName>
    <definedName name="Graph2" localSheetId="2" hidden="1">#REF!</definedName>
    <definedName name="Graph2" hidden="1">#REF!</definedName>
    <definedName name="_xlnm.Print_Area" localSheetId="4">'Both Charts'!$A$1:$O$70</definedName>
    <definedName name="_xlnm.Print_Area" localSheetId="5">'Example Trailling 12 Months'!$A$1:$O$142</definedName>
    <definedName name="_xlnm.Print_Area" localSheetId="2">'Monthly Chart'!$A$1:$O$41</definedName>
    <definedName name="_xlnm.Print_Area" localSheetId="3">T12Chart!$A$1:$O$43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" i="10" l="1"/>
  <c r="L7" i="10"/>
  <c r="K7" i="10"/>
  <c r="J7" i="10"/>
  <c r="I7" i="10"/>
  <c r="I29" i="10" s="1"/>
  <c r="H7" i="10"/>
  <c r="H29" i="10" s="1"/>
  <c r="G7" i="10"/>
  <c r="G29" i="10" s="1"/>
  <c r="F7" i="10"/>
  <c r="F29" i="10" s="1"/>
  <c r="E7" i="10"/>
  <c r="E29" i="10" s="1"/>
  <c r="D7" i="10"/>
  <c r="D29" i="10" s="1"/>
  <c r="C7" i="10"/>
  <c r="C29" i="10" s="1"/>
  <c r="B7" i="10"/>
  <c r="B29" i="10" s="1"/>
  <c r="B35" i="10" s="1"/>
  <c r="M6" i="10"/>
  <c r="L6" i="10"/>
  <c r="K6" i="10"/>
  <c r="J6" i="10"/>
  <c r="I6" i="10"/>
  <c r="H6" i="10"/>
  <c r="G6" i="10"/>
  <c r="F6" i="10"/>
  <c r="E6" i="10"/>
  <c r="D6" i="10"/>
  <c r="C6" i="10"/>
  <c r="B6" i="10"/>
  <c r="M5" i="10"/>
  <c r="L5" i="10"/>
  <c r="K5" i="10"/>
  <c r="J5" i="10"/>
  <c r="I5" i="10"/>
  <c r="H5" i="10"/>
  <c r="G5" i="10"/>
  <c r="F5" i="10"/>
  <c r="E5" i="10"/>
  <c r="D5" i="10"/>
  <c r="C5" i="10"/>
  <c r="B5" i="10"/>
  <c r="M4" i="10"/>
  <c r="L4" i="10"/>
  <c r="K4" i="10"/>
  <c r="J4" i="10"/>
  <c r="I4" i="10"/>
  <c r="H4" i="10"/>
  <c r="G4" i="10"/>
  <c r="E4" i="10"/>
  <c r="F4" i="10"/>
  <c r="D4" i="10"/>
  <c r="C4" i="10"/>
  <c r="B4" i="10"/>
  <c r="M3" i="10"/>
  <c r="L3" i="10"/>
  <c r="K3" i="10"/>
  <c r="J3" i="10"/>
  <c r="I3" i="10"/>
  <c r="H3" i="10"/>
  <c r="G3" i="10"/>
  <c r="F3" i="10"/>
  <c r="E3" i="10"/>
  <c r="D3" i="10"/>
  <c r="C3" i="10"/>
  <c r="B3" i="10"/>
  <c r="D60" i="6"/>
  <c r="S56" i="9" s="1"/>
  <c r="D61" i="6"/>
  <c r="S57" i="9" s="1"/>
  <c r="D62" i="6"/>
  <c r="S58" i="9" s="1"/>
  <c r="D54" i="6"/>
  <c r="S50" i="9" s="1"/>
  <c r="D55" i="6"/>
  <c r="T51" i="8" s="1"/>
  <c r="D56" i="6"/>
  <c r="S52" i="9" s="1"/>
  <c r="D57" i="6"/>
  <c r="S53" i="9" s="1"/>
  <c r="D58" i="6"/>
  <c r="S54" i="9" s="1"/>
  <c r="D59" i="6"/>
  <c r="T55" i="8" s="1"/>
  <c r="D53" i="6"/>
  <c r="R48" i="9"/>
  <c r="R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S47" i="8"/>
  <c r="S48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R2" i="8"/>
  <c r="S2" i="8"/>
  <c r="R41" i="8"/>
  <c r="R47" i="8"/>
  <c r="S49" i="8"/>
  <c r="S50" i="8"/>
  <c r="S51" i="8"/>
  <c r="S52" i="8"/>
  <c r="D18" i="6"/>
  <c r="S14" i="9" s="1"/>
  <c r="D19" i="6"/>
  <c r="D20" i="6"/>
  <c r="T16" i="8" s="1"/>
  <c r="D21" i="6"/>
  <c r="S17" i="9" s="1"/>
  <c r="D22" i="6"/>
  <c r="S18" i="9" s="1"/>
  <c r="D23" i="6"/>
  <c r="T19" i="8" s="1"/>
  <c r="D24" i="6"/>
  <c r="T20" i="8" s="1"/>
  <c r="D25" i="6"/>
  <c r="S21" i="9" s="1"/>
  <c r="D26" i="6"/>
  <c r="S22" i="9" s="1"/>
  <c r="D27" i="6"/>
  <c r="D28" i="6"/>
  <c r="D29" i="6"/>
  <c r="D30" i="6"/>
  <c r="D31" i="6"/>
  <c r="T27" i="8" s="1"/>
  <c r="D32" i="6"/>
  <c r="D33" i="6"/>
  <c r="S29" i="9" s="1"/>
  <c r="D34" i="6"/>
  <c r="D35" i="6"/>
  <c r="T31" i="8" s="1"/>
  <c r="D36" i="6"/>
  <c r="T32" i="8" s="1"/>
  <c r="D37" i="6"/>
  <c r="D38" i="6"/>
  <c r="D39" i="6"/>
  <c r="D40" i="6"/>
  <c r="D41" i="6"/>
  <c r="S37" i="9" s="1"/>
  <c r="D42" i="6"/>
  <c r="S38" i="9" s="1"/>
  <c r="D43" i="6"/>
  <c r="D44" i="6"/>
  <c r="D45" i="6"/>
  <c r="D46" i="6"/>
  <c r="D47" i="6"/>
  <c r="D48" i="6"/>
  <c r="D49" i="6"/>
  <c r="D50" i="6"/>
  <c r="D75" i="6"/>
  <c r="S3" i="9"/>
  <c r="S4" i="9"/>
  <c r="S5" i="9"/>
  <c r="S6" i="9"/>
  <c r="S7" i="9"/>
  <c r="S8" i="9"/>
  <c r="S9" i="9"/>
  <c r="S10" i="9"/>
  <c r="S11" i="9"/>
  <c r="S12" i="9"/>
  <c r="S2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2" i="9"/>
  <c r="Q3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2" i="9"/>
  <c r="T3" i="8"/>
  <c r="T4" i="8"/>
  <c r="T5" i="8"/>
  <c r="T6" i="8"/>
  <c r="T7" i="8"/>
  <c r="T8" i="8"/>
  <c r="T9" i="8"/>
  <c r="T10" i="8"/>
  <c r="T11" i="8"/>
  <c r="T12" i="8"/>
  <c r="T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R3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2" i="8"/>
  <c r="R43" i="8"/>
  <c r="R44" i="8"/>
  <c r="R45" i="8"/>
  <c r="R46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D74" i="6"/>
  <c r="S70" i="9" s="1"/>
  <c r="D73" i="6"/>
  <c r="S69" i="9" s="1"/>
  <c r="D72" i="6"/>
  <c r="S68" i="9" s="1"/>
  <c r="D71" i="6"/>
  <c r="T67" i="8" s="1"/>
  <c r="D70" i="6"/>
  <c r="S66" i="9" s="1"/>
  <c r="D69" i="6"/>
  <c r="S65" i="9" s="1"/>
  <c r="D68" i="6"/>
  <c r="S64" i="9" s="1"/>
  <c r="D67" i="6"/>
  <c r="T63" i="8" s="1"/>
  <c r="D66" i="6"/>
  <c r="S62" i="9" s="1"/>
  <c r="D65" i="6"/>
  <c r="S61" i="9" s="1"/>
  <c r="D64" i="6"/>
  <c r="S60" i="9" s="1"/>
  <c r="D63" i="6"/>
  <c r="T59" i="8" s="1"/>
  <c r="D52" i="6"/>
  <c r="S48" i="9" s="1"/>
  <c r="D51" i="6"/>
  <c r="T47" i="8" s="1"/>
  <c r="T15" i="8"/>
  <c r="D17" i="6"/>
  <c r="S13" i="9" s="1"/>
  <c r="G1" i="9"/>
  <c r="G1" i="8"/>
  <c r="F31" i="2"/>
  <c r="C42" i="7"/>
  <c r="C41" i="7"/>
  <c r="F52" i="7"/>
  <c r="C40" i="7"/>
  <c r="F51" i="7"/>
  <c r="C39" i="7"/>
  <c r="F45" i="7" s="1"/>
  <c r="F48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49" i="7"/>
  <c r="F40" i="7"/>
  <c r="F42" i="7"/>
  <c r="F50" i="7"/>
  <c r="F43" i="7"/>
  <c r="F47" i="7"/>
  <c r="F41" i="7"/>
  <c r="F44" i="7"/>
  <c r="B73" i="2"/>
  <c r="B1" i="2"/>
  <c r="C114" i="2"/>
  <c r="C113" i="2"/>
  <c r="F124" i="2"/>
  <c r="C112" i="2"/>
  <c r="F123" i="2"/>
  <c r="C111" i="2"/>
  <c r="F120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C54" i="2"/>
  <c r="C53" i="2"/>
  <c r="F64" i="2" s="1"/>
  <c r="C52" i="2"/>
  <c r="F63" i="2" s="1"/>
  <c r="C51" i="2"/>
  <c r="F62" i="2" s="1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59" i="2"/>
  <c r="F117" i="2"/>
  <c r="F121" i="2"/>
  <c r="F51" i="2"/>
  <c r="F53" i="2"/>
  <c r="F60" i="2"/>
  <c r="F112" i="2"/>
  <c r="F114" i="2"/>
  <c r="F118" i="2"/>
  <c r="F122" i="2"/>
  <c r="F57" i="2"/>
  <c r="F61" i="2"/>
  <c r="F115" i="2"/>
  <c r="F119" i="2"/>
  <c r="F52" i="2"/>
  <c r="F54" i="2"/>
  <c r="F58" i="2"/>
  <c r="F111" i="2"/>
  <c r="F113" i="2"/>
  <c r="F116" i="2"/>
  <c r="E57" i="6" l="1"/>
  <c r="N5" i="10"/>
  <c r="I13" i="10" s="1"/>
  <c r="E60" i="6"/>
  <c r="E58" i="6"/>
  <c r="E41" i="6"/>
  <c r="E49" i="6"/>
  <c r="E44" i="6"/>
  <c r="E55" i="6"/>
  <c r="E46" i="6"/>
  <c r="E42" i="6"/>
  <c r="T28" i="8"/>
  <c r="E39" i="6"/>
  <c r="N4" i="10"/>
  <c r="K12" i="10" s="1"/>
  <c r="S26" i="9"/>
  <c r="S30" i="9"/>
  <c r="E40" i="6"/>
  <c r="S25" i="9"/>
  <c r="N3" i="10"/>
  <c r="H11" i="10" s="1"/>
  <c r="T24" i="8"/>
  <c r="E38" i="6"/>
  <c r="T23" i="8"/>
  <c r="E48" i="6"/>
  <c r="E53" i="6"/>
  <c r="E47" i="6"/>
  <c r="E45" i="6"/>
  <c r="E43" i="6"/>
  <c r="D13" i="10"/>
  <c r="C35" i="10"/>
  <c r="D35" i="10" s="1"/>
  <c r="E35" i="10" s="1"/>
  <c r="F35" i="10" s="1"/>
  <c r="G35" i="10" s="1"/>
  <c r="H35" i="10" s="1"/>
  <c r="I35" i="10" s="1"/>
  <c r="J35" i="10" s="1"/>
  <c r="K35" i="10" s="1"/>
  <c r="L35" i="10" s="1"/>
  <c r="M35" i="10" s="1"/>
  <c r="E13" i="10"/>
  <c r="F13" i="10"/>
  <c r="G13" i="10"/>
  <c r="C13" i="10"/>
  <c r="K13" i="10"/>
  <c r="J13" i="10"/>
  <c r="L13" i="10"/>
  <c r="H13" i="10"/>
  <c r="M13" i="10"/>
  <c r="N6" i="10"/>
  <c r="H14" i="10" s="1"/>
  <c r="N7" i="10"/>
  <c r="B13" i="10"/>
  <c r="E59" i="6"/>
  <c r="E56" i="6"/>
  <c r="E54" i="6"/>
  <c r="S49" i="9"/>
  <c r="E52" i="6"/>
  <c r="E51" i="6"/>
  <c r="S34" i="9"/>
  <c r="T60" i="8"/>
  <c r="T68" i="8"/>
  <c r="T64" i="8"/>
  <c r="T70" i="8"/>
  <c r="E50" i="6"/>
  <c r="T66" i="8"/>
  <c r="T58" i="8"/>
  <c r="T62" i="8"/>
  <c r="T56" i="8"/>
  <c r="T54" i="8"/>
  <c r="T52" i="8"/>
  <c r="T50" i="8"/>
  <c r="T48" i="8"/>
  <c r="T29" i="8"/>
  <c r="T25" i="8"/>
  <c r="T21" i="8"/>
  <c r="T17" i="8"/>
  <c r="T13" i="8"/>
  <c r="S42" i="9"/>
  <c r="T42" i="8"/>
  <c r="T38" i="8"/>
  <c r="T34" i="8"/>
  <c r="T30" i="8"/>
  <c r="T26" i="8"/>
  <c r="T22" i="8"/>
  <c r="T18" i="8"/>
  <c r="T14" i="8"/>
  <c r="S32" i="9"/>
  <c r="S28" i="9"/>
  <c r="S24" i="9"/>
  <c r="S20" i="9"/>
  <c r="S16" i="9"/>
  <c r="F55" i="2"/>
  <c r="T69" i="8"/>
  <c r="T65" i="8"/>
  <c r="T61" i="8"/>
  <c r="T57" i="8"/>
  <c r="T53" i="8"/>
  <c r="T49" i="8"/>
  <c r="T37" i="8"/>
  <c r="S67" i="9"/>
  <c r="S63" i="9"/>
  <c r="S59" i="9"/>
  <c r="S55" i="9"/>
  <c r="S51" i="9"/>
  <c r="S47" i="9"/>
  <c r="S31" i="9"/>
  <c r="S27" i="9"/>
  <c r="S23" i="9"/>
  <c r="S19" i="9"/>
  <c r="S15" i="9"/>
  <c r="F56" i="2"/>
  <c r="F39" i="7"/>
  <c r="F46" i="7"/>
  <c r="E11" i="10" l="1"/>
  <c r="M11" i="10"/>
  <c r="C11" i="10"/>
  <c r="F11" i="10"/>
  <c r="L11" i="10"/>
  <c r="L19" i="10" s="1"/>
  <c r="G11" i="10"/>
  <c r="G19" i="10" s="1"/>
  <c r="I11" i="10"/>
  <c r="E14" i="10"/>
  <c r="J11" i="10"/>
  <c r="B11" i="10"/>
  <c r="K11" i="10"/>
  <c r="D11" i="10"/>
  <c r="D19" i="10" s="1"/>
  <c r="B12" i="10"/>
  <c r="L12" i="10"/>
  <c r="H12" i="10"/>
  <c r="D12" i="10"/>
  <c r="O4" i="10"/>
  <c r="E12" i="10"/>
  <c r="G12" i="10"/>
  <c r="O5" i="10"/>
  <c r="C12" i="10"/>
  <c r="M12" i="10"/>
  <c r="F12" i="10"/>
  <c r="I12" i="10"/>
  <c r="J12" i="10"/>
  <c r="L14" i="10"/>
  <c r="O7" i="10"/>
  <c r="F14" i="10"/>
  <c r="D14" i="10"/>
  <c r="C14" i="10"/>
  <c r="E19" i="10"/>
  <c r="B23" i="10"/>
  <c r="K14" i="10"/>
  <c r="O6" i="10"/>
  <c r="J14" i="10"/>
  <c r="J19" i="10" s="1"/>
  <c r="F19" i="10"/>
  <c r="I14" i="10"/>
  <c r="G14" i="10"/>
  <c r="H19" i="10"/>
  <c r="M14" i="10"/>
  <c r="M19" i="10" s="1"/>
  <c r="C19" i="10"/>
  <c r="B14" i="10"/>
  <c r="T36" i="8"/>
  <c r="S36" i="9"/>
  <c r="T43" i="8"/>
  <c r="S43" i="9"/>
  <c r="S41" i="9"/>
  <c r="T41" i="8"/>
  <c r="T39" i="8"/>
  <c r="S39" i="9"/>
  <c r="T44" i="8"/>
  <c r="S44" i="9"/>
  <c r="S33" i="9"/>
  <c r="T33" i="8"/>
  <c r="S45" i="9"/>
  <c r="T45" i="8"/>
  <c r="S46" i="9"/>
  <c r="T46" i="8"/>
  <c r="T40" i="8"/>
  <c r="S40" i="9"/>
  <c r="T35" i="8"/>
  <c r="S35" i="9"/>
  <c r="I19" i="10" l="1"/>
  <c r="B19" i="10"/>
  <c r="B27" i="10" s="1"/>
  <c r="B33" i="10" s="1"/>
  <c r="K19" i="10"/>
  <c r="K20" i="10" s="1"/>
  <c r="K28" i="10" s="1"/>
  <c r="J27" i="10"/>
  <c r="J20" i="10"/>
  <c r="J28" i="10" s="1"/>
  <c r="J18" i="10"/>
  <c r="J26" i="10" s="1"/>
  <c r="B20" i="10"/>
  <c r="B28" i="10" s="1"/>
  <c r="B34" i="10" s="1"/>
  <c r="B18" i="10"/>
  <c r="B26" i="10" s="1"/>
  <c r="B32" i="10" s="1"/>
  <c r="M27" i="10"/>
  <c r="M20" i="10"/>
  <c r="M28" i="10" s="1"/>
  <c r="M18" i="10"/>
  <c r="M26" i="10" s="1"/>
  <c r="L27" i="10"/>
  <c r="L20" i="10"/>
  <c r="L28" i="10" s="1"/>
  <c r="L18" i="10"/>
  <c r="L26" i="10" s="1"/>
  <c r="G27" i="10"/>
  <c r="G20" i="10"/>
  <c r="G28" i="10" s="1"/>
  <c r="G18" i="10"/>
  <c r="G26" i="10" s="1"/>
  <c r="F27" i="10"/>
  <c r="F20" i="10"/>
  <c r="F28" i="10" s="1"/>
  <c r="F18" i="10"/>
  <c r="F26" i="10" s="1"/>
  <c r="C27" i="10"/>
  <c r="C20" i="10"/>
  <c r="C28" i="10" s="1"/>
  <c r="C18" i="10"/>
  <c r="C26" i="10" s="1"/>
  <c r="I20" i="10"/>
  <c r="I28" i="10" s="1"/>
  <c r="I18" i="10"/>
  <c r="I26" i="10" s="1"/>
  <c r="I27" i="10"/>
  <c r="H27" i="10"/>
  <c r="H20" i="10"/>
  <c r="H28" i="10" s="1"/>
  <c r="H18" i="10"/>
  <c r="H26" i="10" s="1"/>
  <c r="D27" i="10"/>
  <c r="D20" i="10"/>
  <c r="D28" i="10" s="1"/>
  <c r="D18" i="10"/>
  <c r="D26" i="10" s="1"/>
  <c r="E27" i="10"/>
  <c r="E20" i="10"/>
  <c r="E28" i="10" s="1"/>
  <c r="E18" i="10"/>
  <c r="E26" i="10" s="1"/>
  <c r="K18" i="10" l="1"/>
  <c r="K26" i="10" s="1"/>
  <c r="K27" i="10"/>
  <c r="C33" i="10"/>
  <c r="D33" i="10" s="1"/>
  <c r="E33" i="10" s="1"/>
  <c r="F33" i="10" s="1"/>
  <c r="G33" i="10" s="1"/>
  <c r="H33" i="10" s="1"/>
  <c r="I33" i="10" s="1"/>
  <c r="J33" i="10" s="1"/>
  <c r="C34" i="10"/>
  <c r="D34" i="10" s="1"/>
  <c r="E34" i="10" s="1"/>
  <c r="F34" i="10" s="1"/>
  <c r="G34" i="10" s="1"/>
  <c r="H34" i="10" s="1"/>
  <c r="I34" i="10" s="1"/>
  <c r="J34" i="10" s="1"/>
  <c r="K34" i="10" s="1"/>
  <c r="L34" i="10" s="1"/>
  <c r="M34" i="10" s="1"/>
  <c r="C32" i="10"/>
  <c r="D32" i="10" s="1"/>
  <c r="E32" i="10" s="1"/>
  <c r="F32" i="10" s="1"/>
  <c r="G32" i="10" s="1"/>
  <c r="H32" i="10" s="1"/>
  <c r="I32" i="10" s="1"/>
  <c r="J32" i="10" s="1"/>
  <c r="K32" i="10" l="1"/>
  <c r="L32" i="10" s="1"/>
  <c r="M32" i="10" s="1"/>
  <c r="K33" i="10"/>
  <c r="L33" i="10" s="1"/>
  <c r="M33" i="10" s="1"/>
</calcChain>
</file>

<file path=xl/sharedStrings.xml><?xml version="1.0" encoding="utf-8"?>
<sst xmlns="http://schemas.openxmlformats.org/spreadsheetml/2006/main" count="319" uniqueCount="125">
  <si>
    <t>One of the Most Powerful Tools ANY Manager Can Use!</t>
  </si>
  <si>
    <t>HOW TO GET STARTED:</t>
  </si>
  <si>
    <t>and every point is comparable to every other point.  Look at this chart monthly to see things you never saw before about your business!</t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</si>
  <si>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</si>
  <si>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</si>
  <si>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</si>
  <si>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</si>
  <si>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</si>
  <si>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</si>
  <si>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</si>
  <si>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</si>
  <si>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</si>
  <si>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Row 10</t>
  </si>
  <si>
    <t>Row 11</t>
  </si>
  <si>
    <t>Row 12</t>
  </si>
  <si>
    <t>Row 13</t>
  </si>
  <si>
    <t xml:space="preserve">    Helpful Explanation: </t>
  </si>
  <si>
    <t>Row 14</t>
  </si>
  <si>
    <t xml:space="preserve">    The figure in Col C, Row 12 is the sum of the numbers in Col A, Row 1</t>
  </si>
  <si>
    <t>Row 15</t>
  </si>
  <si>
    <t xml:space="preserve">     through 12.  Similarly, the figure in C13 is the sum of the numbers</t>
  </si>
  <si>
    <t>Row 16</t>
  </si>
  <si>
    <t xml:space="preserve">     in A2 through A13.  And so on down the column.</t>
  </si>
  <si>
    <t>Row 17</t>
  </si>
  <si>
    <t>Row 18</t>
  </si>
  <si>
    <t>Row 19</t>
  </si>
  <si>
    <t>Row 20</t>
  </si>
  <si>
    <t>Row 21</t>
  </si>
  <si>
    <t>Row 22</t>
  </si>
  <si>
    <t>Row 23</t>
  </si>
  <si>
    <t>Row 24</t>
  </si>
  <si>
    <t>Row 25</t>
  </si>
  <si>
    <t>Row 26</t>
  </si>
  <si>
    <t>Row 27</t>
  </si>
  <si>
    <t>Row 28</t>
  </si>
  <si>
    <t>Row 29</t>
  </si>
  <si>
    <t>Row 30</t>
  </si>
  <si>
    <t>Row 31</t>
  </si>
  <si>
    <t>Row 32</t>
  </si>
  <si>
    <t>Row 33</t>
  </si>
  <si>
    <t>Row 34</t>
  </si>
  <si>
    <t>Row 35</t>
  </si>
  <si>
    <t>Row 36</t>
  </si>
  <si>
    <t>Row 37</t>
  </si>
  <si>
    <t>Row 38</t>
  </si>
  <si>
    <t>Row 39</t>
  </si>
  <si>
    <t>Row 40</t>
  </si>
  <si>
    <t>Row 41</t>
  </si>
  <si>
    <t>Row 42</t>
  </si>
  <si>
    <t>Row 43</t>
  </si>
  <si>
    <t>Row 44</t>
  </si>
  <si>
    <t>Row 45</t>
  </si>
  <si>
    <t>Use a regular spreadsheet software package like Lotus or Excel.  Enter the month/year in Column B and monthly data in Column A as</t>
  </si>
  <si>
    <t>shown below.  Then enter a sum function in the spreadsheet in Column C, Row 12:  @sum(A1...A12) and now copy it on down that column.</t>
  </si>
  <si>
    <t>This is a simple 12-month sum that moves forward one month (and down one row) at a time.  Then chart it on the same page using the</t>
  </si>
  <si>
    <t>Example of charting 3 years of monthly SALES data on a T12M (Trailing Twelve Months) basis.  You'll get a chart with NO SEASONALITY</t>
  </si>
  <si>
    <t>Example of Trailing 12 Months (T12M) Charts</t>
  </si>
  <si>
    <t>It's a ROLLING ANNUAL TOTAL tracked monthly.  T12M charts will clearly tell you whether you're doing good or bad!  Ordinary monthly</t>
  </si>
  <si>
    <t>charts often mislead and show little other than seasonality (see charts below).  T12M charts also show historical perspective, a true trendline.</t>
  </si>
  <si>
    <t>spreadsheet's Chart Function.  Better yet, enter your data in my Column "A" below (shown in blue), re-scale the charts, and voila - instant T12M!</t>
  </si>
  <si>
    <t>Now look at your T12M chart:  if it's going up this month, that's GOOD!  If it's going down, that's VERY BAD!  And this then requires IMMEDIATE</t>
  </si>
  <si>
    <t>ACTION by you to get more sales!  Use this T12M technique to track revenues, gross profit$, gross margins (%), and just about anything else</t>
  </si>
  <si>
    <t>of importance to you.  You'll be amazed at your improved success!  Line up Ordinary charts above the T12M to see your seasonality, then work</t>
  </si>
  <si>
    <t>to "fill up" the troughs in your year!  (See the true meaning of the two seasonal downs from the Ordinary chart on the T12M!)</t>
  </si>
  <si>
    <t xml:space="preserve"> Sales ($K)</t>
  </si>
  <si>
    <t>(T12M chart)</t>
  </si>
  <si>
    <t xml:space="preserve">   Monthly</t>
  </si>
  <si>
    <t xml:space="preserve"> </t>
  </si>
  <si>
    <t>Mo-Year</t>
  </si>
  <si>
    <t xml:space="preserve"> Col B:</t>
  </si>
  <si>
    <t>Col C: T12M</t>
  </si>
  <si>
    <t xml:space="preserve">    Col A:</t>
  </si>
  <si>
    <t xml:space="preserve">   Use the form below this page</t>
  </si>
  <si>
    <t xml:space="preserve">   to customize your own T12M.</t>
  </si>
  <si>
    <t>Row 46</t>
  </si>
  <si>
    <t>Row 47</t>
  </si>
  <si>
    <t>Row 48</t>
  </si>
  <si>
    <t>Row 49</t>
  </si>
  <si>
    <t>Row 50</t>
  </si>
  <si>
    <t>Row 51</t>
  </si>
  <si>
    <t>Row 52</t>
  </si>
  <si>
    <t>Row 53</t>
  </si>
  <si>
    <t>Row 54</t>
  </si>
  <si>
    <t>Row 55</t>
  </si>
  <si>
    <t>Row 56</t>
  </si>
  <si>
    <t>Row 57</t>
  </si>
  <si>
    <t>Row 58</t>
  </si>
  <si>
    <t>Row 59</t>
  </si>
  <si>
    <t>Row 60</t>
  </si>
  <si>
    <t xml:space="preserve">  Your Company's Trailing 12 Months (T12M) Charts</t>
  </si>
  <si>
    <t>Row 61</t>
  </si>
  <si>
    <t>Wizzard of Ads</t>
  </si>
  <si>
    <t>Client:</t>
  </si>
  <si>
    <t xml:space="preserve">  Your Company's Trailing Monthly Charts</t>
  </si>
  <si>
    <t>ENTER CLIENT NAME:</t>
  </si>
  <si>
    <t>Snb136</t>
  </si>
  <si>
    <t>Month</t>
  </si>
  <si>
    <t>ENTER DATE:</t>
  </si>
  <si>
    <t xml:space="preserve"> Monthly Sales ($K)</t>
  </si>
  <si>
    <t xml:space="preserve"> Sales ($K) (T12M chart)</t>
  </si>
  <si>
    <t>Date:</t>
  </si>
  <si>
    <t>Katra</t>
  </si>
  <si>
    <t>Here you enter the name in C1 and the date in C2</t>
  </si>
  <si>
    <t>Column1</t>
  </si>
  <si>
    <t>Seaside</t>
  </si>
  <si>
    <t>Seaside Plumbing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</si>
  <si>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</si>
  <si>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</si>
  <si>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</si>
  <si>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</si>
  <si>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</si>
  <si>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</si>
  <si>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</si>
  <si>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</si>
  <si>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</si>
  <si>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</si>
  <si>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</si>
  <si>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</si>
  <si>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</si>
  <si>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1 Dev Above</t>
  </si>
  <si>
    <t>Avg</t>
  </si>
  <si>
    <t>1 Dev Below</t>
  </si>
  <si>
    <t>Target</t>
  </si>
  <si>
    <t>Above</t>
  </si>
  <si>
    <t>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</si>
</sst>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0_)"/>
    <numFmt numFmtId="166" formatCode="mm/dd/yy_)"/>
    <numFmt numFmtId="167" formatCode="_-* #,##0\ _€_-;\-* #,##0\ _€_-;_-* &quot;-&quot;??\ _€_-;_-@_-"/>
    <numFmt numFmtId="168" formatCode="_(* #,##0_);_(* \(#,##0\);_(* &quot;-&quot;??_);_(@_)"/>
  </numFmts>
  <fonts count="54" x14ac:knownFonts="1">
    <font>
      <sz val="12"/>
      <name val="Arial"/>
    </font>
    <font>
      <sz val="12"/>
      <color theme="1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39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2"/>
      <color indexed="18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2"/>
      <name val="Arial"/>
      <family val="2"/>
    </font>
    <font>
      <sz val="9"/>
      <color indexed="9"/>
      <name val="Calibri"/>
      <family val="2"/>
      <scheme val="minor"/>
    </font>
    <font>
      <u/>
      <sz val="12"/>
      <color theme="10"/>
      <name val="Arial"/>
      <family val="2"/>
      <charset val="238"/>
    </font>
    <font>
      <u/>
      <sz val="12"/>
      <color theme="11"/>
      <name val="Arial"/>
      <family val="2"/>
      <charset val="238"/>
    </font>
    <font>
      <sz val="11"/>
      <color rgb="FF555555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22"/>
      <color indexed="9"/>
      <name val="Calibri"/>
      <family val="2"/>
      <charset val="238"/>
      <scheme val="minor"/>
    </font>
    <font>
      <b/>
      <sz val="22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2"/>
      <name val="Arial"/>
      <family val="2"/>
      <charset val="238"/>
    </font>
    <font>
      <b/>
      <sz val="22"/>
      <name val="Calibri"/>
      <family val="2"/>
      <scheme val="minor"/>
    </font>
    <font>
      <b/>
      <sz val="22"/>
      <color indexed="39"/>
      <name val="Calibri"/>
      <family val="2"/>
      <scheme val="minor"/>
    </font>
    <font>
      <sz val="22"/>
      <color indexed="9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6"/>
      <color theme="9" tint="-0.249977111117893"/>
      <name val="Calibri"/>
      <family val="2"/>
      <scheme val="minor"/>
    </font>
    <font>
      <sz val="24"/>
      <name val="Arial"/>
      <family val="2"/>
      <charset val="238"/>
    </font>
    <font>
      <b/>
      <sz val="16"/>
      <color indexed="18"/>
      <name val="Calibri"/>
      <family val="2"/>
      <scheme val="minor"/>
    </font>
    <font>
      <b/>
      <sz val="16"/>
      <name val="Calibri"/>
      <family val="2"/>
      <charset val="238"/>
      <scheme val="minor"/>
    </font>
    <font>
      <sz val="16"/>
      <name val="Arial"/>
      <family val="2"/>
      <charset val="238"/>
    </font>
    <font>
      <sz val="16"/>
      <color indexed="18"/>
      <name val="Calibri"/>
      <family val="2"/>
      <charset val="238"/>
      <scheme val="minor"/>
    </font>
    <font>
      <sz val="12"/>
      <name val="Arial"/>
      <family val="2"/>
    </font>
    <font>
      <sz val="16"/>
      <color indexed="18"/>
      <name val="Calibri"/>
      <family val="2"/>
      <scheme val="minor"/>
    </font>
    <font>
      <sz val="16"/>
      <name val="Arial"/>
      <family val="2"/>
    </font>
    <font>
      <b/>
      <sz val="16"/>
      <color indexed="18"/>
      <name val="Calibri"/>
      <family val="2"/>
      <scheme val="minor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dotted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ck">
        <color indexed="8"/>
      </right>
      <top/>
      <bottom/>
      <diagonal/>
    </border>
    <border>
      <left style="dotted">
        <color indexed="18"/>
      </left>
      <right style="thin">
        <color indexed="18"/>
      </right>
      <top/>
      <bottom style="thick">
        <color indexed="8"/>
      </bottom>
      <diagonal/>
    </border>
    <border>
      <left style="thin">
        <color indexed="18"/>
      </left>
      <right style="thin">
        <color indexed="18"/>
      </right>
      <top/>
      <bottom style="thick">
        <color indexed="8"/>
      </bottom>
      <diagonal/>
    </border>
    <border>
      <left style="thin">
        <color indexed="1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/>
      <right style="thin">
        <color indexed="18"/>
      </right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9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28">
    <xf numFmtId="0" fontId="0" fillId="0" borderId="0" xfId="0"/>
    <xf numFmtId="0" fontId="2" fillId="4" borderId="21" xfId="1" applyFont="1" applyFill="1" applyBorder="1"/>
    <xf numFmtId="0" fontId="3" fillId="4" borderId="21" xfId="1" applyFont="1" applyFill="1" applyBorder="1"/>
    <xf numFmtId="0" fontId="3" fillId="4" borderId="23" xfId="1" applyFont="1" applyFill="1" applyBorder="1"/>
    <xf numFmtId="0" fontId="4" fillId="2" borderId="1" xfId="1" applyFont="1" applyFill="1" applyBorder="1"/>
    <xf numFmtId="0" fontId="4" fillId="2" borderId="2" xfId="1" applyFont="1" applyFill="1" applyBorder="1"/>
    <xf numFmtId="0" fontId="4" fillId="0" borderId="0" xfId="1" applyFont="1"/>
    <xf numFmtId="0" fontId="4" fillId="2" borderId="3" xfId="1" applyFont="1" applyFill="1" applyBorder="1"/>
    <xf numFmtId="0" fontId="5" fillId="2" borderId="0" xfId="1" applyFont="1" applyFill="1"/>
    <xf numFmtId="0" fontId="4" fillId="2" borderId="0" xfId="1" applyFont="1" applyFill="1"/>
    <xf numFmtId="0" fontId="7" fillId="3" borderId="0" xfId="1" applyFont="1" applyFill="1"/>
    <xf numFmtId="0" fontId="4" fillId="2" borderId="4" xfId="1" applyFont="1" applyFill="1" applyBorder="1"/>
    <xf numFmtId="0" fontId="6" fillId="2" borderId="24" xfId="1" applyFont="1" applyFill="1" applyBorder="1"/>
    <xf numFmtId="0" fontId="6" fillId="2" borderId="25" xfId="1" applyFont="1" applyFill="1" applyBorder="1"/>
    <xf numFmtId="0" fontId="6" fillId="2" borderId="26" xfId="1" applyFont="1" applyFill="1" applyBorder="1"/>
    <xf numFmtId="0" fontId="8" fillId="2" borderId="0" xfId="1" applyFont="1" applyFill="1"/>
    <xf numFmtId="0" fontId="4" fillId="2" borderId="10" xfId="1" applyFont="1" applyFill="1" applyBorder="1"/>
    <xf numFmtId="0" fontId="9" fillId="2" borderId="1" xfId="1" applyFont="1" applyFill="1" applyBorder="1"/>
    <xf numFmtId="0" fontId="10" fillId="2" borderId="1" xfId="1" applyFont="1" applyFill="1" applyBorder="1"/>
    <xf numFmtId="0" fontId="10" fillId="2" borderId="2" xfId="1" applyFont="1" applyFill="1" applyBorder="1"/>
    <xf numFmtId="0" fontId="11" fillId="2" borderId="0" xfId="1" applyFont="1" applyFill="1"/>
    <xf numFmtId="0" fontId="9" fillId="2" borderId="0" xfId="1" applyFont="1" applyFill="1"/>
    <xf numFmtId="0" fontId="10" fillId="2" borderId="0" xfId="1" applyFont="1" applyFill="1"/>
    <xf numFmtId="0" fontId="12" fillId="2" borderId="4" xfId="1" applyFont="1" applyFill="1" applyBorder="1"/>
    <xf numFmtId="165" fontId="13" fillId="2" borderId="12" xfId="1" applyNumberFormat="1" applyFont="1" applyFill="1" applyBorder="1"/>
    <xf numFmtId="0" fontId="4" fillId="2" borderId="13" xfId="1" applyFont="1" applyFill="1" applyBorder="1"/>
    <xf numFmtId="0" fontId="4" fillId="2" borderId="14" xfId="1" applyFont="1" applyFill="1" applyBorder="1"/>
    <xf numFmtId="165" fontId="4" fillId="0" borderId="0" xfId="1" applyNumberFormat="1" applyFont="1"/>
    <xf numFmtId="165" fontId="4" fillId="2" borderId="14" xfId="1" applyNumberFormat="1" applyFont="1" applyFill="1" applyBorder="1"/>
    <xf numFmtId="0" fontId="6" fillId="2" borderId="18" xfId="1" applyFont="1" applyFill="1" applyBorder="1"/>
    <xf numFmtId="0" fontId="14" fillId="2" borderId="5" xfId="1" applyFont="1" applyFill="1" applyBorder="1"/>
    <xf numFmtId="0" fontId="4" fillId="2" borderId="5" xfId="1" applyFont="1" applyFill="1" applyBorder="1"/>
    <xf numFmtId="0" fontId="4" fillId="2" borderId="6" xfId="1" applyFont="1" applyFill="1" applyBorder="1"/>
    <xf numFmtId="0" fontId="15" fillId="2" borderId="19" xfId="1" applyFont="1" applyFill="1" applyBorder="1"/>
    <xf numFmtId="0" fontId="14" fillId="2" borderId="0" xfId="1" applyFont="1" applyFill="1"/>
    <xf numFmtId="0" fontId="4" fillId="2" borderId="7" xfId="1" applyFont="1" applyFill="1" applyBorder="1"/>
    <xf numFmtId="0" fontId="15" fillId="2" borderId="20" xfId="1" applyFont="1" applyFill="1" applyBorder="1"/>
    <xf numFmtId="0" fontId="14" fillId="2" borderId="8" xfId="1" applyFont="1" applyFill="1" applyBorder="1"/>
    <xf numFmtId="0" fontId="4" fillId="2" borderId="8" xfId="1" applyFont="1" applyFill="1" applyBorder="1"/>
    <xf numFmtId="0" fontId="4" fillId="2" borderId="9" xfId="1" applyFont="1" applyFill="1" applyBorder="1"/>
    <xf numFmtId="0" fontId="4" fillId="2" borderId="11" xfId="1" applyFont="1" applyFill="1" applyBorder="1"/>
    <xf numFmtId="165" fontId="13" fillId="2" borderId="15" xfId="1" applyNumberFormat="1" applyFont="1" applyFill="1" applyBorder="1"/>
    <xf numFmtId="0" fontId="4" fillId="2" borderId="16" xfId="1" applyFont="1" applyFill="1" applyBorder="1"/>
    <xf numFmtId="165" fontId="4" fillId="2" borderId="17" xfId="1" applyNumberFormat="1" applyFont="1" applyFill="1" applyBorder="1"/>
    <xf numFmtId="0" fontId="16" fillId="4" borderId="22" xfId="1" applyFont="1" applyFill="1" applyBorder="1"/>
    <xf numFmtId="166" fontId="20" fillId="4" borderId="21" xfId="1" quotePrefix="1" applyNumberFormat="1" applyFont="1" applyFill="1" applyBorder="1"/>
    <xf numFmtId="0" fontId="16" fillId="4" borderId="21" xfId="1" applyFont="1" applyFill="1" applyBorder="1"/>
    <xf numFmtId="0" fontId="17" fillId="4" borderId="21" xfId="1" applyFont="1" applyFill="1" applyBorder="1"/>
    <xf numFmtId="0" fontId="20" fillId="4" borderId="21" xfId="1" applyFont="1" applyFill="1" applyBorder="1"/>
    <xf numFmtId="0" fontId="16" fillId="4" borderId="23" xfId="1" applyFont="1" applyFill="1" applyBorder="1"/>
    <xf numFmtId="0" fontId="18" fillId="4" borderId="22" xfId="1" applyFont="1" applyFill="1" applyBorder="1"/>
    <xf numFmtId="0" fontId="12" fillId="2" borderId="0" xfId="1" applyFont="1" applyFill="1"/>
    <xf numFmtId="165" fontId="13" fillId="2" borderId="0" xfId="1" applyNumberFormat="1" applyFont="1" applyFill="1"/>
    <xf numFmtId="165" fontId="4" fillId="2" borderId="0" xfId="1" applyNumberFormat="1" applyFont="1" applyFill="1"/>
    <xf numFmtId="166" fontId="4" fillId="0" borderId="0" xfId="1" applyNumberFormat="1" applyFont="1"/>
    <xf numFmtId="17" fontId="4" fillId="2" borderId="13" xfId="1" applyNumberFormat="1" applyFont="1" applyFill="1" applyBorder="1"/>
    <xf numFmtId="0" fontId="6" fillId="2" borderId="27" xfId="1" applyFont="1" applyFill="1" applyBorder="1"/>
    <xf numFmtId="0" fontId="6" fillId="2" borderId="0" xfId="1" applyFont="1" applyFill="1"/>
    <xf numFmtId="0" fontId="6" fillId="2" borderId="28" xfId="1" applyFont="1" applyFill="1" applyBorder="1"/>
    <xf numFmtId="0" fontId="27" fillId="0" borderId="0" xfId="0" applyFont="1" applyAlignment="1">
      <alignment horizontal="center" vertical="center" readingOrder="1"/>
    </xf>
    <xf numFmtId="0" fontId="16" fillId="5" borderId="22" xfId="1" applyFont="1" applyFill="1" applyBorder="1"/>
    <xf numFmtId="166" fontId="20" fillId="5" borderId="21" xfId="1" quotePrefix="1" applyNumberFormat="1" applyFont="1" applyFill="1" applyBorder="1"/>
    <xf numFmtId="0" fontId="16" fillId="5" borderId="21" xfId="1" applyFont="1" applyFill="1" applyBorder="1"/>
    <xf numFmtId="0" fontId="17" fillId="5" borderId="21" xfId="1" applyFont="1" applyFill="1" applyBorder="1"/>
    <xf numFmtId="0" fontId="20" fillId="5" borderId="21" xfId="1" applyFont="1" applyFill="1" applyBorder="1"/>
    <xf numFmtId="0" fontId="16" fillId="5" borderId="23" xfId="1" applyFont="1" applyFill="1" applyBorder="1"/>
    <xf numFmtId="0" fontId="25" fillId="0" borderId="0" xfId="0" applyFont="1"/>
    <xf numFmtId="0" fontId="28" fillId="2" borderId="0" xfId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 wrapText="1"/>
    </xf>
    <xf numFmtId="17" fontId="30" fillId="2" borderId="29" xfId="1" applyNumberFormat="1" applyFont="1" applyFill="1" applyBorder="1" applyAlignment="1">
      <alignment horizontal="left"/>
    </xf>
    <xf numFmtId="0" fontId="31" fillId="5" borderId="21" xfId="1" applyFont="1" applyFill="1" applyBorder="1"/>
    <xf numFmtId="0" fontId="32" fillId="5" borderId="21" xfId="1" applyFont="1" applyFill="1" applyBorder="1"/>
    <xf numFmtId="0" fontId="33" fillId="5" borderId="21" xfId="1" applyFont="1" applyFill="1" applyBorder="1"/>
    <xf numFmtId="14" fontId="31" fillId="5" borderId="21" xfId="1" applyNumberFormat="1" applyFont="1" applyFill="1" applyBorder="1"/>
    <xf numFmtId="0" fontId="33" fillId="5" borderId="23" xfId="1" applyFont="1" applyFill="1" applyBorder="1"/>
    <xf numFmtId="0" fontId="34" fillId="2" borderId="1" xfId="1" applyFont="1" applyFill="1" applyBorder="1"/>
    <xf numFmtId="0" fontId="34" fillId="2" borderId="2" xfId="1" applyFont="1" applyFill="1" applyBorder="1"/>
    <xf numFmtId="0" fontId="34" fillId="0" borderId="0" xfId="1" applyFont="1"/>
    <xf numFmtId="0" fontId="35" fillId="0" borderId="0" xfId="0" applyFont="1"/>
    <xf numFmtId="0" fontId="36" fillId="5" borderId="22" xfId="1" applyFont="1" applyFill="1" applyBorder="1"/>
    <xf numFmtId="0" fontId="34" fillId="2" borderId="0" xfId="1" applyFont="1" applyFill="1"/>
    <xf numFmtId="0" fontId="37" fillId="3" borderId="0" xfId="1" applyFont="1" applyFill="1"/>
    <xf numFmtId="0" fontId="34" fillId="2" borderId="4" xfId="1" applyFont="1" applyFill="1" applyBorder="1"/>
    <xf numFmtId="0" fontId="38" fillId="5" borderId="21" xfId="1" applyFont="1" applyFill="1" applyBorder="1"/>
    <xf numFmtId="0" fontId="38" fillId="5" borderId="23" xfId="1" applyFont="1" applyFill="1" applyBorder="1"/>
    <xf numFmtId="0" fontId="39" fillId="5" borderId="22" xfId="1" applyFont="1" applyFill="1" applyBorder="1"/>
    <xf numFmtId="0" fontId="25" fillId="0" borderId="0" xfId="0" applyFont="1" applyAlignment="1">
      <alignment vertical="top" wrapText="1"/>
    </xf>
    <xf numFmtId="0" fontId="42" fillId="2" borderId="0" xfId="1" applyFont="1" applyFill="1" applyAlignment="1">
      <alignment horizontal="center" vertical="center"/>
    </xf>
    <xf numFmtId="0" fontId="42" fillId="2" borderId="0" xfId="1" applyFont="1" applyFill="1" applyAlignment="1">
      <alignment horizontal="center" vertical="center" wrapText="1"/>
    </xf>
    <xf numFmtId="17" fontId="43" fillId="2" borderId="29" xfId="1" applyNumberFormat="1" applyFont="1" applyFill="1" applyBorder="1" applyAlignment="1">
      <alignment horizontal="left"/>
    </xf>
    <xf numFmtId="0" fontId="44" fillId="0" borderId="0" xfId="0" applyFont="1"/>
    <xf numFmtId="167" fontId="44" fillId="0" borderId="0" xfId="4" applyNumberFormat="1" applyFont="1" applyBorder="1"/>
    <xf numFmtId="1" fontId="25" fillId="0" borderId="0" xfId="0" applyNumberFormat="1" applyFont="1"/>
    <xf numFmtId="167" fontId="25" fillId="0" borderId="0" xfId="4" applyNumberFormat="1" applyFont="1" applyBorder="1"/>
    <xf numFmtId="0" fontId="48" fillId="0" borderId="0" xfId="0" applyFont="1"/>
    <xf numFmtId="0" fontId="49" fillId="2" borderId="0" xfId="1" applyFont="1" applyFill="1" applyAlignment="1">
      <alignment horizontal="center" vertical="center"/>
    </xf>
    <xf numFmtId="9" fontId="48" fillId="0" borderId="0" xfId="5" applyFont="1"/>
    <xf numFmtId="43" fontId="0" fillId="0" borderId="0" xfId="0" applyNumberFormat="1"/>
    <xf numFmtId="167" fontId="44" fillId="0" borderId="0" xfId="4" applyNumberFormat="1" applyFont="1"/>
    <xf numFmtId="167" fontId="47" fillId="2" borderId="29" xfId="4" applyNumberFormat="1" applyFont="1" applyFill="1" applyBorder="1" applyProtection="1"/>
    <xf numFmtId="167" fontId="45" fillId="2" borderId="29" xfId="4" applyNumberFormat="1" applyFont="1" applyFill="1" applyBorder="1"/>
    <xf numFmtId="167" fontId="44" fillId="7" borderId="0" xfId="4" applyNumberFormat="1" applyFont="1" applyFill="1" applyBorder="1"/>
    <xf numFmtId="0" fontId="19" fillId="0" borderId="0" xfId="0" applyFont="1"/>
    <xf numFmtId="9" fontId="0" fillId="0" borderId="0" xfId="5" applyFont="1"/>
    <xf numFmtId="0" fontId="51" fillId="0" borderId="33" xfId="0" applyFont="1" applyBorder="1" applyAlignment="1">
      <alignment horizontal="center"/>
    </xf>
    <xf numFmtId="0" fontId="51" fillId="0" borderId="0" xfId="0" applyFont="1" applyAlignment="1">
      <alignment horizontal="center"/>
    </xf>
    <xf numFmtId="168" fontId="0" fillId="0" borderId="0" xfId="4" applyNumberFormat="1" applyFont="1"/>
    <xf numFmtId="10" fontId="0" fillId="0" borderId="0" xfId="5" applyNumberFormat="1" applyFont="1"/>
    <xf numFmtId="0" fontId="0" fillId="0" borderId="0" xfId="0" applyAlignment="1">
      <alignment horizontal="right"/>
    </xf>
    <xf numFmtId="10" fontId="0" fillId="0" borderId="0" xfId="0" applyNumberFormat="1"/>
    <xf numFmtId="9" fontId="0" fillId="7" borderId="0" xfId="5" applyFont="1" applyFill="1"/>
    <xf numFmtId="168" fontId="0" fillId="0" borderId="0" xfId="0" applyNumberFormat="1"/>
    <xf numFmtId="0" fontId="19" fillId="0" borderId="0" xfId="0" applyFont="1" applyAlignment="1">
      <alignment horizontal="right"/>
    </xf>
    <xf numFmtId="167" fontId="1" fillId="0" borderId="0" xfId="4" applyNumberFormat="1" applyFont="1" applyFill="1" applyBorder="1" applyAlignment="1">
      <alignment horizontal="right"/>
    </xf>
    <xf numFmtId="167" fontId="1" fillId="0" borderId="0" xfId="4" applyNumberFormat="1" applyFont="1" applyFill="1" applyBorder="1"/>
    <xf numFmtId="167" fontId="4" fillId="0" borderId="0" xfId="4" applyNumberFormat="1" applyFont="1" applyFill="1" applyBorder="1"/>
    <xf numFmtId="167" fontId="25" fillId="0" borderId="0" xfId="4" applyNumberFormat="1" applyFont="1" applyFill="1" applyBorder="1"/>
    <xf numFmtId="167" fontId="52" fillId="0" borderId="0" xfId="4" applyNumberFormat="1" applyFont="1" applyFill="1" applyBorder="1"/>
    <xf numFmtId="167" fontId="53" fillId="2" borderId="29" xfId="4" applyNumberFormat="1" applyFont="1" applyFill="1" applyBorder="1" applyProtection="1"/>
    <xf numFmtId="0" fontId="24" fillId="0" borderId="0" xfId="0" applyFont="1" applyAlignment="1">
      <alignment horizontal="right"/>
    </xf>
    <xf numFmtId="0" fontId="40" fillId="6" borderId="30" xfId="1" applyFont="1" applyFill="1" applyBorder="1" applyAlignment="1">
      <alignment horizontal="left"/>
    </xf>
    <xf numFmtId="0" fontId="40" fillId="6" borderId="31" xfId="1" applyFont="1" applyFill="1" applyBorder="1" applyAlignment="1">
      <alignment horizontal="left"/>
    </xf>
    <xf numFmtId="0" fontId="40" fillId="6" borderId="32" xfId="1" applyFont="1" applyFill="1" applyBorder="1" applyAlignment="1">
      <alignment horizontal="left"/>
    </xf>
    <xf numFmtId="14" fontId="40" fillId="6" borderId="30" xfId="1" applyNumberFormat="1" applyFont="1" applyFill="1" applyBorder="1" applyAlignment="1">
      <alignment horizontal="left"/>
    </xf>
    <xf numFmtId="14" fontId="40" fillId="6" borderId="31" xfId="1" applyNumberFormat="1" applyFont="1" applyFill="1" applyBorder="1" applyAlignment="1">
      <alignment horizontal="left"/>
    </xf>
    <xf numFmtId="14" fontId="40" fillId="6" borderId="32" xfId="1" applyNumberFormat="1" applyFont="1" applyFill="1" applyBorder="1" applyAlignment="1">
      <alignment horizontal="left"/>
    </xf>
    <xf numFmtId="0" fontId="41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wrapText="1"/>
    </xf>
  </cellXfs>
  <cellStyles count="6">
    <cellStyle name="Comma" xfId="4" builtinId="3"/>
    <cellStyle name="Followed Hyperlink" xfId="3" builtinId="9" hidden="1"/>
    <cellStyle name="Hyperlink" xfId="2" builtinId="8" hidden="1"/>
    <cellStyle name="Normal" xfId="0" builtinId="0"/>
    <cellStyle name="Normal 2" xfId="1" xr:uid="{00000000-0005-0000-0000-000004000000}"/>
    <cellStyle name="Percent" xfId="5" builtinId="5"/>
  </cellStyles>
  <dxfs count="17"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8"/>
        <name val="Calibri"/>
        <scheme val="minor"/>
      </font>
      <numFmt numFmtId="1" formatCode="0"/>
      <fill>
        <patternFill patternType="solid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mmm\ yy"/>
      <fill>
        <patternFill patternType="solid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diagonalUp="0" diagonalDown="0">
        <left style="medium">
          <color rgb="FF0070C0"/>
        </left>
        <right style="medium">
          <color rgb="FF0070C0"/>
        </right>
        <top style="medium">
          <color rgb="FF0070C0"/>
        </top>
        <bottom style="medium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Calibri"/>
        <scheme val="minor"/>
      </font>
      <fill>
        <patternFill patternType="solid">
          <fgColor indexed="64"/>
          <bgColor indexed="65"/>
        </patternFill>
      </fill>
      <alignment horizontal="center" vertical="center" textRotation="0" indent="0" justifyLastLine="0" shrinkToFit="0" readingOrder="0"/>
      <protection locked="1" hidden="0"/>
    </dxf>
    <dxf>
      <numFmt numFmtId="167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8"/>
        <name val="Calibri"/>
        <scheme val="minor"/>
      </font>
      <numFmt numFmtId="165" formatCode="0_)"/>
      <fill>
        <patternFill patternType="solid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mmm\ yy"/>
      <fill>
        <patternFill patternType="solid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18"/>
        </right>
        <top/>
        <bottom/>
      </border>
      <protection locked="1" hidden="0"/>
    </dxf>
    <dxf>
      <border diagonalUp="0" diagonalDown="0">
        <left style="medium">
          <color rgb="FF0070C0"/>
        </left>
        <right style="medium">
          <color rgb="FF0070C0"/>
        </right>
        <top style="medium">
          <color rgb="FF0070C0"/>
        </top>
        <bottom style="medium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Calibri"/>
        <scheme val="minor"/>
      </font>
      <fill>
        <patternFill patternType="solid">
          <fgColor indexed="64"/>
          <bgColor indexed="65"/>
        </patternFill>
      </fill>
      <alignment horizontal="center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8"/>
        <name val="Calibri"/>
        <scheme val="minor"/>
      </font>
      <numFmt numFmtId="167" formatCode="_-* #,##0\ _€_-;\-* #,##0\ _€_-;_-* &quot;-&quot;??\ _€_-;_-@_-"/>
      <fill>
        <patternFill patternType="solid">
          <fgColor indexed="64"/>
          <bgColor indexed="65"/>
        </patternFill>
      </fill>
      <border diagonalUp="0" diagonalDown="0" outline="0">
        <left/>
        <right style="thin">
          <color indexed="18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9" formatCode="mmm\ yy"/>
      <fill>
        <patternFill patternType="solid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diagonalUp="0" diagonalDown="0">
        <left style="medium">
          <color rgb="FF0070C0"/>
        </left>
        <right style="medium">
          <color rgb="FF0070C0"/>
        </right>
        <top style="medium">
          <color rgb="FF0070C0"/>
        </top>
        <bottom style="medium">
          <color rgb="FF0070C0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18"/>
        <name val="Calibri"/>
        <scheme val="minor"/>
      </font>
      <fill>
        <patternFill patternType="solid">
          <fgColor indexed="64"/>
          <bgColor indexed="65"/>
        </patternFill>
      </fill>
      <alignment horizontal="center" vertical="center" textRotation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Year over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'GB YoY Model'!$A$3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'GB YoY Model'!$B$2:$M$2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Model'!$B$3:$M$3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5-0C4E-B970-6C5D451FC5C5}"/>
            </c:ext>
          </c:extLst>
        </c:ser>
        <c:ser>
          <c:idx val="1"/>
          <c:order val="1"/>
          <c:tx>
            <c:strRef>
              <c:f>'GB YoY Model'!$A$4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'GB YoY Model'!$B$2:$M$2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Model'!$B$4:$M$4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5-0C4E-B970-6C5D451FC5C5}"/>
            </c:ext>
          </c:extLst>
        </c:ser>
        <c:ser>
          <c:idx val="2"/>
          <c:order val="2"/>
          <c:tx>
            <c:strRef>
              <c:f>'GB YoY Model'!$A$5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'GB YoY Model'!$B$2:$M$2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Model'!$B$5:$M$5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5-0C4E-B970-6C5D451FC5C5}"/>
            </c:ext>
          </c:extLst>
        </c:ser>
        <c:ser>
          <c:idx val="3"/>
          <c:order val="3"/>
          <c:tx>
            <c:strRef>
              <c:f>'GB YoY Model'!$A$6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'GB YoY Model'!$B$2:$M$2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Model'!$B$6:$M$6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5-0C4E-B970-6C5D451FC5C5}"/>
            </c:ext>
          </c:extLst>
        </c:ser>
        <c:ser>
          <c:idx val="4"/>
          <c:order val="4"/>
          <c:tx>
            <c:strRef>
              <c:f>'GB YoY Model'!$A$7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'GB YoY Model'!$B$2:$M$2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Model'!$B$7:$M$7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5-0C4E-B970-6C5D451FC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428575"/>
        <c:axId val="46430303"/>
      </c:barChart>
      <c:catAx>
        <c:axId val="464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0303"/>
        <c:crosses val="autoZero"/>
        <c:auto val="1"/>
        <c:lblAlgn val="ctr"/>
        <c:lblOffset val="100"/>
        <c:noMultiLvlLbl val="0"/>
      </c:catAx>
      <c:valAx>
        <c:axId val="4643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28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Sales ($K) -- Ordinary Monthly Chart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159246575342466"/>
          <c:y val="3.7453320507521801E-2"/>
        </c:manualLayout>
      </c:layout>
      <c:overlay val="0"/>
      <c:spPr>
        <a:solidFill>
          <a:schemeClr val="tx2"/>
        </a:solidFill>
        <a:ln w="12700">
          <a:solidFill>
            <a:srgbClr val="99CCFF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472602739726"/>
          <c:y val="0.23970125124813901"/>
          <c:w val="0.86301369863013699"/>
          <c:h val="0.44943984609026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accent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'Example Trailling 12 Months'!$E$31:$E$64</c:f>
              <c:numCache>
                <c:formatCode>mmm\-yy</c:formatCode>
                <c:ptCount val="34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</c:numCache>
            </c:numRef>
          </c:cat>
          <c:val>
            <c:numRef>
              <c:f>'Example Trailling 12 Months'!$C$31:$C$64</c:f>
              <c:numCache>
                <c:formatCode>0_)</c:formatCode>
                <c:ptCount val="34"/>
                <c:pt idx="0">
                  <c:v>585</c:v>
                </c:pt>
                <c:pt idx="1">
                  <c:v>561</c:v>
                </c:pt>
                <c:pt idx="2">
                  <c:v>484</c:v>
                </c:pt>
                <c:pt idx="3">
                  <c:v>528</c:v>
                </c:pt>
                <c:pt idx="4">
                  <c:v>572</c:v>
                </c:pt>
                <c:pt idx="5">
                  <c:v>506</c:v>
                </c:pt>
                <c:pt idx="6">
                  <c:v>660</c:v>
                </c:pt>
                <c:pt idx="7">
                  <c:v>567</c:v>
                </c:pt>
                <c:pt idx="8">
                  <c:v>729</c:v>
                </c:pt>
                <c:pt idx="9">
                  <c:v>817</c:v>
                </c:pt>
                <c:pt idx="10">
                  <c:v>805</c:v>
                </c:pt>
                <c:pt idx="11">
                  <c:v>753</c:v>
                </c:pt>
                <c:pt idx="12">
                  <c:v>668</c:v>
                </c:pt>
                <c:pt idx="13">
                  <c:v>550</c:v>
                </c:pt>
                <c:pt idx="14">
                  <c:v>528</c:v>
                </c:pt>
                <c:pt idx="15">
                  <c:v>592</c:v>
                </c:pt>
                <c:pt idx="16">
                  <c:v>647</c:v>
                </c:pt>
                <c:pt idx="17">
                  <c:v>588</c:v>
                </c:pt>
                <c:pt idx="18">
                  <c:v>772</c:v>
                </c:pt>
                <c:pt idx="19">
                  <c:v>684</c:v>
                </c:pt>
                <c:pt idx="20">
                  <c:v>844</c:v>
                </c:pt>
                <c:pt idx="21">
                  <c:v>828.08</c:v>
                </c:pt>
                <c:pt idx="22">
                  <c:v>765.26</c:v>
                </c:pt>
                <c:pt idx="23">
                  <c:v>722.09999999999991</c:v>
                </c:pt>
                <c:pt idx="24">
                  <c:v>630</c:v>
                </c:pt>
                <c:pt idx="25">
                  <c:v>525</c:v>
                </c:pt>
                <c:pt idx="26">
                  <c:v>520</c:v>
                </c:pt>
                <c:pt idx="27">
                  <c:v>610</c:v>
                </c:pt>
                <c:pt idx="28">
                  <c:v>689</c:v>
                </c:pt>
                <c:pt idx="29">
                  <c:v>648</c:v>
                </c:pt>
                <c:pt idx="30">
                  <c:v>853</c:v>
                </c:pt>
                <c:pt idx="31">
                  <c:v>765</c:v>
                </c:pt>
                <c:pt idx="32">
                  <c:v>968</c:v>
                </c:pt>
                <c:pt idx="33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B-5444-BF0C-88F2FFFBE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312648"/>
        <c:axId val="-2136304008"/>
      </c:lineChart>
      <c:dateAx>
        <c:axId val="-2136312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 - Year</a:t>
                </a:r>
              </a:p>
            </c:rich>
          </c:tx>
          <c:layout>
            <c:manualLayout>
              <c:xMode val="edge"/>
              <c:yMode val="edge"/>
              <c:x val="0.47945205479452002"/>
              <c:y val="0.86142637167299996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304008"/>
        <c:crosses val="autoZero"/>
        <c:auto val="1"/>
        <c:lblOffset val="100"/>
        <c:baseTimeUnit val="months"/>
        <c:majorUnit val="2"/>
        <c:minorUnit val="1"/>
      </c:dateAx>
      <c:valAx>
        <c:axId val="-2136304008"/>
        <c:scaling>
          <c:orientation val="minMax"/>
          <c:max val="1100"/>
          <c:min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Monthly Sales - $K</a:t>
                </a:r>
              </a:p>
            </c:rich>
          </c:tx>
          <c:layout>
            <c:manualLayout>
              <c:xMode val="edge"/>
              <c:yMode val="edge"/>
              <c:x val="8.5616438356164396E-3"/>
              <c:y val="0.25093724740039602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312648"/>
        <c:crosses val="autoZero"/>
        <c:crossBetween val="between"/>
        <c:majorUnit val="2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tx2"/>
    </a:solidFill>
    <a:ln w="12700">
      <a:solidFill>
        <a:schemeClr val="tx2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n-US" sz="1600" b="0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Sales ($K) - Trailing 12 Months (T12M) Chart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14141437390568101"/>
          <c:y val="3.4358077353354402E-2"/>
        </c:manualLayout>
      </c:layout>
      <c:overlay val="0"/>
      <c:spPr>
        <a:solidFill>
          <a:srgbClr val="00685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45793293931"/>
          <c:y val="0.137432309413417"/>
          <c:w val="0.85353675678786001"/>
          <c:h val="0.72332794428114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'Example Trailling 12 Months'!$E$91:$E$124</c:f>
              <c:numCache>
                <c:formatCode>mmm\-yy</c:formatCode>
                <c:ptCount val="34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</c:numCache>
            </c:numRef>
          </c:cat>
          <c:val>
            <c:numRef>
              <c:f>'Example Trailling 12 Months'!$F$91:$F$124</c:f>
              <c:numCache>
                <c:formatCode>0_)</c:formatCode>
                <c:ptCount val="34"/>
                <c:pt idx="0">
                  <c:v>6675</c:v>
                </c:pt>
                <c:pt idx="1">
                  <c:v>6736</c:v>
                </c:pt>
                <c:pt idx="2">
                  <c:v>6795</c:v>
                </c:pt>
                <c:pt idx="3">
                  <c:v>6863</c:v>
                </c:pt>
                <c:pt idx="4">
                  <c:v>6925</c:v>
                </c:pt>
                <c:pt idx="5">
                  <c:v>6996</c:v>
                </c:pt>
                <c:pt idx="6">
                  <c:v>7071</c:v>
                </c:pt>
                <c:pt idx="7">
                  <c:v>7143</c:v>
                </c:pt>
                <c:pt idx="8">
                  <c:v>7227</c:v>
                </c:pt>
                <c:pt idx="9">
                  <c:v>7344</c:v>
                </c:pt>
                <c:pt idx="10">
                  <c:v>7464</c:v>
                </c:pt>
                <c:pt idx="11">
                  <c:v>7567</c:v>
                </c:pt>
                <c:pt idx="12">
                  <c:v>7650</c:v>
                </c:pt>
                <c:pt idx="13">
                  <c:v>7639</c:v>
                </c:pt>
                <c:pt idx="14">
                  <c:v>7683</c:v>
                </c:pt>
                <c:pt idx="15">
                  <c:v>7747</c:v>
                </c:pt>
                <c:pt idx="16">
                  <c:v>7822</c:v>
                </c:pt>
                <c:pt idx="17">
                  <c:v>7904</c:v>
                </c:pt>
                <c:pt idx="18">
                  <c:v>8016</c:v>
                </c:pt>
                <c:pt idx="19">
                  <c:v>8133</c:v>
                </c:pt>
                <c:pt idx="20">
                  <c:v>8248</c:v>
                </c:pt>
                <c:pt idx="21">
                  <c:v>8259.08</c:v>
                </c:pt>
                <c:pt idx="22">
                  <c:v>8219.34</c:v>
                </c:pt>
                <c:pt idx="23">
                  <c:v>8188.4400000000005</c:v>
                </c:pt>
                <c:pt idx="24">
                  <c:v>8150.4400000000005</c:v>
                </c:pt>
                <c:pt idx="25">
                  <c:v>8125.4400000000005</c:v>
                </c:pt>
                <c:pt idx="26">
                  <c:v>8117.4400000000005</c:v>
                </c:pt>
                <c:pt idx="27">
                  <c:v>8135.4400000000005</c:v>
                </c:pt>
                <c:pt idx="28">
                  <c:v>8177.4400000000005</c:v>
                </c:pt>
                <c:pt idx="29">
                  <c:v>8237.44</c:v>
                </c:pt>
                <c:pt idx="30">
                  <c:v>8318.44</c:v>
                </c:pt>
                <c:pt idx="31">
                  <c:v>8399.44</c:v>
                </c:pt>
                <c:pt idx="32">
                  <c:v>8523.44</c:v>
                </c:pt>
                <c:pt idx="33">
                  <c:v>8640.36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1-9643-8C3F-A4F9A4DAA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269496"/>
        <c:axId val="-2136260744"/>
      </c:lineChart>
      <c:dateAx>
        <c:axId val="-213626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 - Year</a:t>
                </a:r>
              </a:p>
            </c:rich>
          </c:tx>
          <c:layout>
            <c:manualLayout>
              <c:xMode val="edge"/>
              <c:yMode val="edge"/>
              <c:x val="0.489899795316109"/>
              <c:y val="0.93670968784408204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260744"/>
        <c:crosses val="autoZero"/>
        <c:auto val="1"/>
        <c:lblOffset val="100"/>
        <c:baseTimeUnit val="months"/>
        <c:majorUnit val="2"/>
        <c:minorUnit val="1"/>
      </c:dateAx>
      <c:valAx>
        <c:axId val="-2136260744"/>
        <c:scaling>
          <c:orientation val="minMax"/>
          <c:max val="9000"/>
          <c:min val="6500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Rolling Annual Total Sales $K</a:t>
                </a:r>
              </a:p>
            </c:rich>
          </c:tx>
          <c:layout>
            <c:manualLayout>
              <c:xMode val="edge"/>
              <c:yMode val="edge"/>
              <c:x val="2.35690623176135E-2"/>
              <c:y val="0.34900573311565197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269496"/>
        <c:crosses val="autoZero"/>
        <c:crossBetween val="between"/>
        <c:majorUnit val="250"/>
        <c:minorUnit val="50"/>
      </c:valAx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tx2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Sales ($K) -- Ordinary Monthly Chart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15951985916047401"/>
          <c:y val="3.7593984962405999E-2"/>
        </c:manualLayout>
      </c:layout>
      <c:overlay val="0"/>
      <c:spPr>
        <a:solidFill>
          <a:srgbClr val="006853"/>
        </a:solidFill>
        <a:ln w="12700">
          <a:solidFill>
            <a:srgbClr val="99CCFF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3207641984852"/>
          <c:y val="0.24812030075187999"/>
          <c:w val="0.86449472061160004"/>
          <c:h val="0.4323308270676690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accent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'Example Trailling 12 Months'!$E$91:$E$124</c:f>
              <c:numCache>
                <c:formatCode>mmm\-yy</c:formatCode>
                <c:ptCount val="34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</c:numCache>
            </c:numRef>
          </c:cat>
          <c:val>
            <c:numRef>
              <c:f>'Example Trailling 12 Months'!$C$91:$C$124</c:f>
              <c:numCache>
                <c:formatCode>0_)</c:formatCode>
                <c:ptCount val="34"/>
                <c:pt idx="0">
                  <c:v>585</c:v>
                </c:pt>
                <c:pt idx="1">
                  <c:v>561</c:v>
                </c:pt>
                <c:pt idx="2">
                  <c:v>484</c:v>
                </c:pt>
                <c:pt idx="3">
                  <c:v>528</c:v>
                </c:pt>
                <c:pt idx="4">
                  <c:v>572</c:v>
                </c:pt>
                <c:pt idx="5">
                  <c:v>506</c:v>
                </c:pt>
                <c:pt idx="6">
                  <c:v>660</c:v>
                </c:pt>
                <c:pt idx="7">
                  <c:v>567</c:v>
                </c:pt>
                <c:pt idx="8">
                  <c:v>729</c:v>
                </c:pt>
                <c:pt idx="9">
                  <c:v>817</c:v>
                </c:pt>
                <c:pt idx="10">
                  <c:v>805</c:v>
                </c:pt>
                <c:pt idx="11">
                  <c:v>753</c:v>
                </c:pt>
                <c:pt idx="12">
                  <c:v>668</c:v>
                </c:pt>
                <c:pt idx="13">
                  <c:v>550</c:v>
                </c:pt>
                <c:pt idx="14">
                  <c:v>528</c:v>
                </c:pt>
                <c:pt idx="15">
                  <c:v>592</c:v>
                </c:pt>
                <c:pt idx="16">
                  <c:v>647</c:v>
                </c:pt>
                <c:pt idx="17">
                  <c:v>588</c:v>
                </c:pt>
                <c:pt idx="18">
                  <c:v>772</c:v>
                </c:pt>
                <c:pt idx="19">
                  <c:v>684</c:v>
                </c:pt>
                <c:pt idx="20">
                  <c:v>844</c:v>
                </c:pt>
                <c:pt idx="21">
                  <c:v>828.08</c:v>
                </c:pt>
                <c:pt idx="22">
                  <c:v>765.26</c:v>
                </c:pt>
                <c:pt idx="23">
                  <c:v>722.09999999999991</c:v>
                </c:pt>
                <c:pt idx="24">
                  <c:v>630</c:v>
                </c:pt>
                <c:pt idx="25">
                  <c:v>525</c:v>
                </c:pt>
                <c:pt idx="26">
                  <c:v>520</c:v>
                </c:pt>
                <c:pt idx="27">
                  <c:v>610</c:v>
                </c:pt>
                <c:pt idx="28">
                  <c:v>689</c:v>
                </c:pt>
                <c:pt idx="29">
                  <c:v>648</c:v>
                </c:pt>
                <c:pt idx="30">
                  <c:v>853</c:v>
                </c:pt>
                <c:pt idx="31">
                  <c:v>765</c:v>
                </c:pt>
                <c:pt idx="32">
                  <c:v>968</c:v>
                </c:pt>
                <c:pt idx="33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D-AE43-955E-035D33A70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225896"/>
        <c:axId val="-2136217192"/>
      </c:lineChart>
      <c:dateAx>
        <c:axId val="-2136225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 - Year</a:t>
                </a:r>
              </a:p>
            </c:rich>
          </c:tx>
          <c:layout>
            <c:manualLayout>
              <c:xMode val="edge"/>
              <c:yMode val="edge"/>
              <c:x val="0.47855957748142097"/>
              <c:y val="0.85338345864661702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217192"/>
        <c:crosses val="autoZero"/>
        <c:auto val="1"/>
        <c:lblOffset val="100"/>
        <c:baseTimeUnit val="months"/>
        <c:majorUnit val="2"/>
        <c:minorUnit val="1"/>
      </c:dateAx>
      <c:valAx>
        <c:axId val="-2136217192"/>
        <c:scaling>
          <c:orientation val="minMax"/>
          <c:max val="1100"/>
          <c:min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Monthly Sales - $K</a:t>
                </a:r>
              </a:p>
            </c:rich>
          </c:tx>
          <c:layout>
            <c:manualLayout>
              <c:xMode val="edge"/>
              <c:yMode val="edge"/>
              <c:x val="8.57633651400397E-3"/>
              <c:y val="0.24812030075187999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225896"/>
        <c:crosses val="autoZero"/>
        <c:crossBetween val="between"/>
        <c:majorUnit val="2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tx2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Seasonality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'GB YoY Model'!$A$18</c:f>
              <c:strCache>
                <c:ptCount val="1"/>
                <c:pt idx="0">
                  <c:v>1 Dev Above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'GB YoY Model'!$B$17:$M$17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Model'!$B$18:$M$18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0B-1944-97F2-24FBEDD3806C}"/>
            </c:ext>
          </c:extLst>
        </c:ser>
        <c:ser>
          <c:idx val="1"/>
          <c:order val="1"/>
          <c:tx>
            <c:strRef>
              <c:f>'GB YoY Model'!$A$19</c:f>
              <c:strCache>
                <c:ptCount val="1"/>
                <c:pt idx="0">
                  <c:v>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'GB YoY Model'!$B$17:$M$17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Model'!$B$19:$M$19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B-1944-97F2-24FBEDD3806C}"/>
            </c:ext>
          </c:extLst>
        </c:ser>
        <c:ser>
          <c:idx val="2"/>
          <c:order val="2"/>
          <c:tx>
            <c:strRef>
              <c:f>'GB YoY Model'!$A$20</c:f>
              <c:strCache>
                <c:ptCount val="1"/>
                <c:pt idx="0">
                  <c:v>1 Dev 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'GB YoY Model'!$B$17:$M$17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Model'!$B$20:$M$20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0B-1944-97F2-24FBEDD38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67215"/>
        <c:axId val="477693359"/>
      </c:lineChart>
      <c:catAx>
        <c:axId val="4656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93359"/>
        <c:crosses val="autoZero"/>
        <c:auto val="1"/>
        <c:lblAlgn val="ctr"/>
        <c:lblOffset val="100"/>
        <c:noMultiLvlLbl val="0"/>
      </c:catAx>
      <c:valAx>
        <c:axId val="47769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6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Actual vs. Increase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'GB YoY Model'!$A$26</c:f>
              <c:strCache>
                <c:ptCount val="1"/>
                <c:pt idx="0">
                  <c:v>Above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'GB YoY Model'!$B$25:$M$25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Model'!$B$26:$M$26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2D-4E44-A4A0-5886226D31C5}"/>
            </c:ext>
          </c:extLst>
        </c:ser>
        <c:ser>
          <c:idx val="1"/>
          <c:order val="1"/>
          <c:tx>
            <c:strRef>
              <c:f>'GB YoY Model'!$A$27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'GB YoY Model'!$B$25:$M$25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Model'!$B$27:$M$27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D-4E44-A4A0-5886226D31C5}"/>
            </c:ext>
          </c:extLst>
        </c:ser>
        <c:ser>
          <c:idx val="2"/>
          <c:order val="2"/>
          <c:tx>
            <c:strRef>
              <c:f>'GB YoY Model'!$A$28</c:f>
              <c:strCache>
                <c:ptCount val="1"/>
                <c:pt idx="0">
                  <c:v>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'GB YoY Model'!$B$25:$M$25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Model'!$B$28:$M$28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2D-4E44-A4A0-5886226D31C5}"/>
            </c:ext>
          </c:extLst>
        </c:ser>
        <c:ser>
          <c:idx val="3"/>
          <c:order val="3"/>
          <c:tx>
            <c:strRef>
              <c:f>'GB YoY Model'!$A$29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'GB YoY Model'!$B$25:$M$25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Model'!$B$29:$M$29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2D-4E44-A4A0-5886226D3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1039"/>
        <c:axId val="452295567"/>
      </c:lineChart>
      <c:catAx>
        <c:axId val="5171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295567"/>
        <c:crosses val="autoZero"/>
        <c:auto val="1"/>
        <c:lblAlgn val="ctr"/>
        <c:lblOffset val="100"/>
        <c:noMultiLvlLbl val="0"/>
      </c:catAx>
      <c:valAx>
        <c:axId val="45229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1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Actual vs</a:t>
            </a:r>
            <a:r>
              <a:rPr lang="en-US" baseline="0"/>
              <a:t> Increase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'GB YoY Model'!$A$32</c:f>
              <c:strCache>
                <c:ptCount val="1"/>
                <c:pt idx="0">
                  <c:v>Above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'GB YoY Model'!$B$31:$M$31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Model'!$B$32:$M$32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2A-EB4C-B1F0-CA877CC841D5}"/>
            </c:ext>
          </c:extLst>
        </c:ser>
        <c:ser>
          <c:idx val="1"/>
          <c:order val="1"/>
          <c:tx>
            <c:strRef>
              <c:f>'GB YoY Model'!$A$33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'GB YoY Model'!$B$31:$M$31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Model'!$B$33:$M$33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2A-EB4C-B1F0-CA877CC841D5}"/>
            </c:ext>
          </c:extLst>
        </c:ser>
        <c:ser>
          <c:idx val="2"/>
          <c:order val="2"/>
          <c:tx>
            <c:strRef>
              <c:f>'GB YoY Model'!$A$34</c:f>
              <c:strCache>
                <c:ptCount val="1"/>
                <c:pt idx="0">
                  <c:v>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'GB YoY Model'!$B$31:$M$31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Model'!$B$34:$M$34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2A-EB4C-B1F0-CA877CC841D5}"/>
            </c:ext>
          </c:extLst>
        </c:ser>
        <c:ser>
          <c:idx val="3"/>
          <c:order val="3"/>
          <c:tx>
            <c:strRef>
              <c:f>'GB YoY Model'!$A$35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'GB YoY Model'!$B$31:$M$31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'GB YoY Model'!$B$35:$M$35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2A-EB4C-B1F0-CA877CC84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17791"/>
        <c:axId val="11975503"/>
      </c:lineChart>
      <c:catAx>
        <c:axId val="6001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5503"/>
        <c:crosses val="autoZero"/>
        <c:auto val="1"/>
        <c:lblAlgn val="ctr"/>
        <c:lblOffset val="100"/>
        <c:noMultiLvlLbl val="0"/>
      </c:catAx>
      <c:valAx>
        <c:axId val="11975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1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200" b="1" i="0" baseline="0">
                <a:effectLst/>
              </a:rPr>
              <a:t>Sales ($K) -- Ordinary Monthly Char</a:t>
            </a:r>
            <a:r>
              <a:rPr lang="sl-SI" sz="2200" b="1" i="0" baseline="0">
                <a:effectLst/>
              </a:rPr>
              <a:t>t</a:t>
            </a:r>
            <a:endParaRPr lang="en-US" sz="2200">
              <a:effectLst/>
            </a:endParaRPr>
          </a:p>
        </c:rich>
      </c:tx>
      <c:layout>
        <c:manualLayout>
          <c:xMode val="edge"/>
          <c:yMode val="edge"/>
          <c:x val="0.33398045575144297"/>
          <c:y val="4.5700956205999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1" i="0" u="none" strike="noStrike" kern="1200" spc="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50800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8425">
              <a:solidFill>
                <a:schemeClr val="accent1"/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0.12659899495131"/>
          <c:y val="0.155561504495909"/>
          <c:w val="0.84196897653597702"/>
          <c:h val="0.62149665532165399"/>
        </c:manualLayout>
      </c:layout>
      <c:lineChart>
        <c:grouping val="standard"/>
        <c:varyColors val="0"/>
        <c:ser>
          <c:idx val="0"/>
          <c:order val="0"/>
          <c:tx>
            <c:strRef>
              <c:f>'Monthly Chart'!$S$1</c:f>
              <c:strCache>
                <c:ptCount val="1"/>
                <c:pt idx="0">
                  <c:v> Monthly Sales ($K)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8425">
                <a:solidFill>
                  <a:schemeClr val="accent1"/>
                </a:solidFill>
              </a:ln>
              <a:effectLst/>
            </c:spPr>
          </c:marker>
          <c:cat>
            <c:numRef>
              <c:f>'Monthly Chart'!$R$2:$R$56</c:f>
              <c:numCache>
                <c:formatCode>mmm\-yy</c:formatCode>
                <c:ptCount val="5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</c:numCache>
            </c:numRef>
          </c:cat>
          <c:val>
            <c:numRef>
              <c:f>'Monthly Chart'!$S$2:$S$56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 formatCode="0">
                  <c:v>0</c:v>
                </c:pt>
                <c:pt idx="48" formatCode="0">
                  <c:v>0</c:v>
                </c:pt>
                <c:pt idx="49" formatCode="0">
                  <c:v>0</c:v>
                </c:pt>
                <c:pt idx="50" formatCode="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F-E143-8BA5-48DF585D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0" cap="flat" cmpd="sng" algn="ctr">
              <a:solidFill>
                <a:srgbClr val="0070C0"/>
              </a:solidFill>
              <a:prstDash val="sysDot"/>
              <a:round/>
            </a:ln>
            <a:effectLst/>
          </c:spPr>
        </c:dropLines>
        <c:marker val="1"/>
        <c:smooth val="0"/>
        <c:axId val="2101033208"/>
        <c:axId val="-2138883912"/>
      </c:lineChart>
      <c:dateAx>
        <c:axId val="21010332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Month - Year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44234163891906902"/>
              <c:y val="0.88434661821118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crossAx val="-2138883912"/>
        <c:crosses val="autoZero"/>
        <c:auto val="1"/>
        <c:lblOffset val="100"/>
        <c:baseTimeUnit val="months"/>
      </c:dateAx>
      <c:valAx>
        <c:axId val="-213888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0" i="0" u="none" strike="noStrike" kern="1200" baseline="0">
                    <a:solidFill>
                      <a:srgbClr val="525252">
                        <a:lumMod val="65000"/>
                        <a:lumOff val="35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Monthly Sales - $K</a:t>
                </a:r>
                <a:endParaRPr lang="en-US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>
                    <a:solidFill>
                      <a:srgbClr val="525252">
                        <a:lumMod val="65000"/>
                        <a:lumOff val="35000"/>
                      </a:srgbClr>
                    </a:solidFill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5.0674468136584203E-2"/>
              <c:y val="0.32779839916804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800" b="0" i="0" u="none" strike="noStrike" kern="1200" baseline="0">
                  <a:solidFill>
                    <a:srgbClr val="525252">
                      <a:lumMod val="65000"/>
                      <a:lumOff val="35000"/>
                    </a:srgb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033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200" b="1" i="0" baseline="0">
                <a:effectLst/>
              </a:rPr>
              <a:t>Sales ($K) - Trailing 12 Months (T12M) Chart</a:t>
            </a:r>
            <a:endParaRPr lang="en-US" sz="2200">
              <a:effectLst/>
            </a:endParaRPr>
          </a:p>
        </c:rich>
      </c:tx>
      <c:layout>
        <c:manualLayout>
          <c:xMode val="edge"/>
          <c:yMode val="edge"/>
          <c:x val="0.31957178058073099"/>
          <c:y val="3.0901646385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50800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8425">
              <a:solidFill>
                <a:schemeClr val="accent1"/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0.13771206101765099"/>
          <c:y val="0.155561504495909"/>
          <c:w val="0.845472225981864"/>
          <c:h val="0.65632524552069305"/>
        </c:manualLayout>
      </c:layout>
      <c:lineChart>
        <c:grouping val="standard"/>
        <c:varyColors val="0"/>
        <c:ser>
          <c:idx val="0"/>
          <c:order val="0"/>
          <c:tx>
            <c:strRef>
              <c:f>T12Chart!$S$1</c:f>
              <c:strCache>
                <c:ptCount val="1"/>
                <c:pt idx="0">
                  <c:v> Sales ($K) (T12M chart)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8425">
                <a:solidFill>
                  <a:schemeClr val="accent1"/>
                </a:solidFill>
              </a:ln>
              <a:effectLst/>
            </c:spPr>
          </c:marker>
          <c:cat>
            <c:numRef>
              <c:f>T12Chart!$Q$14:$Q$56</c:f>
              <c:numCache>
                <c:formatCode>mmm\-yy</c:formatCode>
                <c:ptCount val="4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</c:numCache>
            </c:numRef>
          </c:cat>
          <c:val>
            <c:numRef>
              <c:f>T12Chart!$S$14:$S$56</c:f>
              <c:numCache>
                <c:formatCode>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7-C24E-97EB-876BD35B7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0" cap="flat" cmpd="sng" algn="ctr">
              <a:solidFill>
                <a:srgbClr val="0070C0"/>
              </a:solidFill>
              <a:prstDash val="sysDot"/>
              <a:round/>
            </a:ln>
            <a:effectLst/>
          </c:spPr>
        </c:dropLines>
        <c:marker val="1"/>
        <c:smooth val="0"/>
        <c:axId val="-2144576088"/>
        <c:axId val="-2144569912"/>
      </c:lineChart>
      <c:dateAx>
        <c:axId val="-21445760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Month - Year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454001066853499"/>
              <c:y val="0.917121035777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crossAx val="-2144569912"/>
        <c:crosses val="autoZero"/>
        <c:auto val="1"/>
        <c:lblOffset val="100"/>
        <c:baseTimeUnit val="months"/>
      </c:dateAx>
      <c:valAx>
        <c:axId val="-214456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0" i="0" u="none" strike="noStrike" kern="1200" baseline="0">
                    <a:solidFill>
                      <a:srgbClr val="525252">
                        <a:lumMod val="65000"/>
                        <a:lumOff val="35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Rolling Annual Total Sales $K</a:t>
                </a:r>
                <a:endParaRPr lang="en-US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>
                    <a:solidFill>
                      <a:srgbClr val="525252">
                        <a:lumMod val="65000"/>
                        <a:lumOff val="35000"/>
                      </a:srgbClr>
                    </a:solidFill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3.6589253441398698E-2"/>
              <c:y val="0.22406231606650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800" b="0" i="0" u="none" strike="noStrike" kern="1200" baseline="0">
                  <a:solidFill>
                    <a:srgbClr val="525252">
                      <a:lumMod val="65000"/>
                      <a:lumOff val="35000"/>
                    </a:srgb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4576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n-US" sz="1600" b="0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Sales ($K) - Trailing 12 Months (T12M) Chart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14141437390568101"/>
          <c:y val="3.4358077353354402E-2"/>
        </c:manualLayout>
      </c:layout>
      <c:overlay val="0"/>
      <c:spPr>
        <a:solidFill>
          <a:srgbClr val="00685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45793293931"/>
          <c:y val="0.137432309413417"/>
          <c:w val="0.85353675678786001"/>
          <c:h val="0.72332794428114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34"/>
              <c:pt idx="0">
                <c:v>41974</c:v>
              </c:pt>
              <c:pt idx="1">
                <c:v>42005</c:v>
              </c:pt>
              <c:pt idx="2">
                <c:v>42036</c:v>
              </c:pt>
              <c:pt idx="3">
                <c:v>42064</c:v>
              </c:pt>
              <c:pt idx="4">
                <c:v>42095</c:v>
              </c:pt>
              <c:pt idx="5">
                <c:v>42125</c:v>
              </c:pt>
              <c:pt idx="6">
                <c:v>42156</c:v>
              </c:pt>
              <c:pt idx="7">
                <c:v>42186</c:v>
              </c:pt>
              <c:pt idx="8">
                <c:v>42217</c:v>
              </c:pt>
              <c:pt idx="9">
                <c:v>42248</c:v>
              </c:pt>
              <c:pt idx="10">
                <c:v>42278</c:v>
              </c:pt>
              <c:pt idx="11">
                <c:v>42309</c:v>
              </c:pt>
              <c:pt idx="12">
                <c:v>42339</c:v>
              </c:pt>
              <c:pt idx="13">
                <c:v>42370</c:v>
              </c:pt>
              <c:pt idx="14">
                <c:v>42401</c:v>
              </c:pt>
              <c:pt idx="15">
                <c:v>42430</c:v>
              </c:pt>
              <c:pt idx="16">
                <c:v>42461</c:v>
              </c:pt>
              <c:pt idx="17">
                <c:v>42491</c:v>
              </c:pt>
              <c:pt idx="18">
                <c:v>42522</c:v>
              </c:pt>
              <c:pt idx="19">
                <c:v>42552</c:v>
              </c:pt>
              <c:pt idx="20">
                <c:v>42583</c:v>
              </c:pt>
              <c:pt idx="21">
                <c:v>42614</c:v>
              </c:pt>
              <c:pt idx="22">
                <c:v>42644</c:v>
              </c:pt>
              <c:pt idx="23">
                <c:v>42675</c:v>
              </c:pt>
              <c:pt idx="24">
                <c:v>42705</c:v>
              </c:pt>
              <c:pt idx="25">
                <c:v>42736</c:v>
              </c:pt>
              <c:pt idx="26">
                <c:v>42767</c:v>
              </c:pt>
              <c:pt idx="27">
                <c:v>42795</c:v>
              </c:pt>
              <c:pt idx="28">
                <c:v>42826</c:v>
              </c:pt>
              <c:pt idx="29">
                <c:v>42856</c:v>
              </c:pt>
              <c:pt idx="30">
                <c:v>42887</c:v>
              </c:pt>
              <c:pt idx="31">
                <c:v>42917</c:v>
              </c:pt>
              <c:pt idx="32">
                <c:v>42948</c:v>
              </c:pt>
              <c:pt idx="33">
                <c:v>42979</c:v>
              </c:pt>
            </c:numLit>
          </c:cat>
          <c:val>
            <c:numLit>
              <c:formatCode>General</c:formatCode>
              <c:ptCount val="34"/>
              <c:pt idx="0">
                <c:v>6675</c:v>
              </c:pt>
              <c:pt idx="1">
                <c:v>6736</c:v>
              </c:pt>
              <c:pt idx="2">
                <c:v>6795</c:v>
              </c:pt>
              <c:pt idx="3">
                <c:v>6863</c:v>
              </c:pt>
              <c:pt idx="4">
                <c:v>6925</c:v>
              </c:pt>
              <c:pt idx="5">
                <c:v>6996</c:v>
              </c:pt>
              <c:pt idx="6">
                <c:v>7071</c:v>
              </c:pt>
              <c:pt idx="7">
                <c:v>7143</c:v>
              </c:pt>
              <c:pt idx="8">
                <c:v>7227</c:v>
              </c:pt>
              <c:pt idx="9">
                <c:v>7344</c:v>
              </c:pt>
              <c:pt idx="10">
                <c:v>7464</c:v>
              </c:pt>
              <c:pt idx="11">
                <c:v>7567</c:v>
              </c:pt>
              <c:pt idx="12">
                <c:v>7650</c:v>
              </c:pt>
              <c:pt idx="13">
                <c:v>7639</c:v>
              </c:pt>
              <c:pt idx="14">
                <c:v>7683</c:v>
              </c:pt>
              <c:pt idx="15">
                <c:v>7747</c:v>
              </c:pt>
              <c:pt idx="16">
                <c:v>7822</c:v>
              </c:pt>
              <c:pt idx="17">
                <c:v>7904</c:v>
              </c:pt>
              <c:pt idx="18">
                <c:v>8016</c:v>
              </c:pt>
              <c:pt idx="19">
                <c:v>8133</c:v>
              </c:pt>
              <c:pt idx="20">
                <c:v>8248</c:v>
              </c:pt>
              <c:pt idx="21">
                <c:v>8259.08</c:v>
              </c:pt>
              <c:pt idx="22">
                <c:v>8219.34</c:v>
              </c:pt>
              <c:pt idx="23">
                <c:v>8188.4400000000014</c:v>
              </c:pt>
              <c:pt idx="24">
                <c:v>8150.4400000000014</c:v>
              </c:pt>
              <c:pt idx="25">
                <c:v>8125.4400000000014</c:v>
              </c:pt>
              <c:pt idx="26">
                <c:v>8117.4400000000014</c:v>
              </c:pt>
              <c:pt idx="27">
                <c:v>8135.4400000000014</c:v>
              </c:pt>
              <c:pt idx="28">
                <c:v>8177.4400000000014</c:v>
              </c:pt>
              <c:pt idx="29">
                <c:v>8237.44</c:v>
              </c:pt>
              <c:pt idx="30">
                <c:v>8318.44</c:v>
              </c:pt>
              <c:pt idx="31">
                <c:v>8399.44</c:v>
              </c:pt>
              <c:pt idx="32">
                <c:v>8523.44</c:v>
              </c:pt>
              <c:pt idx="33">
                <c:v>8640.3599999999951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7D-C942-B610-3B41BDADD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452840"/>
        <c:axId val="-2136444456"/>
      </c:lineChart>
      <c:catAx>
        <c:axId val="-2136452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 - Year</a:t>
                </a:r>
              </a:p>
            </c:rich>
          </c:tx>
          <c:layout>
            <c:manualLayout>
              <c:xMode val="edge"/>
              <c:yMode val="edge"/>
              <c:x val="0.489899795316109"/>
              <c:y val="0.936709687844082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444456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136444456"/>
        <c:scaling>
          <c:orientation val="minMax"/>
          <c:max val="9000"/>
          <c:min val="6500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Rolling Annual Total Sales $K</a:t>
                </a:r>
              </a:p>
            </c:rich>
          </c:tx>
          <c:layout>
            <c:manualLayout>
              <c:xMode val="edge"/>
              <c:yMode val="edge"/>
              <c:x val="2.35690623176135E-2"/>
              <c:y val="0.34900573311565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452840"/>
        <c:crosses val="autoZero"/>
        <c:crossBetween val="between"/>
        <c:majorUnit val="250"/>
        <c:minorUnit val="50"/>
      </c:valAx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tx2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Sales ($K) -- Ordinary Monthly Chart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15951985916047401"/>
          <c:y val="3.7593984962405999E-2"/>
        </c:manualLayout>
      </c:layout>
      <c:overlay val="0"/>
      <c:spPr>
        <a:solidFill>
          <a:srgbClr val="006853"/>
        </a:solidFill>
        <a:ln w="12700">
          <a:solidFill>
            <a:srgbClr val="99CCFF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3207641984852"/>
          <c:y val="0.24812030075187999"/>
          <c:w val="0.86449472061160004"/>
          <c:h val="0.4323308270676690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accent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34"/>
              <c:pt idx="0">
                <c:v>41974</c:v>
              </c:pt>
              <c:pt idx="1">
                <c:v>42005</c:v>
              </c:pt>
              <c:pt idx="2">
                <c:v>42036</c:v>
              </c:pt>
              <c:pt idx="3">
                <c:v>42064</c:v>
              </c:pt>
              <c:pt idx="4">
                <c:v>42095</c:v>
              </c:pt>
              <c:pt idx="5">
                <c:v>42125</c:v>
              </c:pt>
              <c:pt idx="6">
                <c:v>42156</c:v>
              </c:pt>
              <c:pt idx="7">
                <c:v>42186</c:v>
              </c:pt>
              <c:pt idx="8">
                <c:v>42217</c:v>
              </c:pt>
              <c:pt idx="9">
                <c:v>42248</c:v>
              </c:pt>
              <c:pt idx="10">
                <c:v>42278</c:v>
              </c:pt>
              <c:pt idx="11">
                <c:v>42309</c:v>
              </c:pt>
              <c:pt idx="12">
                <c:v>42339</c:v>
              </c:pt>
              <c:pt idx="13">
                <c:v>42370</c:v>
              </c:pt>
              <c:pt idx="14">
                <c:v>42401</c:v>
              </c:pt>
              <c:pt idx="15">
                <c:v>42430</c:v>
              </c:pt>
              <c:pt idx="16">
                <c:v>42461</c:v>
              </c:pt>
              <c:pt idx="17">
                <c:v>42491</c:v>
              </c:pt>
              <c:pt idx="18">
                <c:v>42522</c:v>
              </c:pt>
              <c:pt idx="19">
                <c:v>42552</c:v>
              </c:pt>
              <c:pt idx="20">
                <c:v>42583</c:v>
              </c:pt>
              <c:pt idx="21">
                <c:v>42614</c:v>
              </c:pt>
              <c:pt idx="22">
                <c:v>42644</c:v>
              </c:pt>
              <c:pt idx="23">
                <c:v>42675</c:v>
              </c:pt>
              <c:pt idx="24">
                <c:v>42705</c:v>
              </c:pt>
              <c:pt idx="25">
                <c:v>42736</c:v>
              </c:pt>
              <c:pt idx="26">
                <c:v>42767</c:v>
              </c:pt>
              <c:pt idx="27">
                <c:v>42795</c:v>
              </c:pt>
              <c:pt idx="28">
                <c:v>42826</c:v>
              </c:pt>
              <c:pt idx="29">
                <c:v>42856</c:v>
              </c:pt>
              <c:pt idx="30">
                <c:v>42887</c:v>
              </c:pt>
              <c:pt idx="31">
                <c:v>42917</c:v>
              </c:pt>
              <c:pt idx="32">
                <c:v>42948</c:v>
              </c:pt>
              <c:pt idx="33">
                <c:v>42979</c:v>
              </c:pt>
            </c:numLit>
          </c:cat>
          <c:val>
            <c:numLit>
              <c:formatCode>General</c:formatCode>
              <c:ptCount val="34"/>
              <c:pt idx="0">
                <c:v>585</c:v>
              </c:pt>
              <c:pt idx="1">
                <c:v>561</c:v>
              </c:pt>
              <c:pt idx="2">
                <c:v>484</c:v>
              </c:pt>
              <c:pt idx="3">
                <c:v>528</c:v>
              </c:pt>
              <c:pt idx="4">
                <c:v>572</c:v>
              </c:pt>
              <c:pt idx="5">
                <c:v>506</c:v>
              </c:pt>
              <c:pt idx="6">
                <c:v>660</c:v>
              </c:pt>
              <c:pt idx="7">
                <c:v>567</c:v>
              </c:pt>
              <c:pt idx="8">
                <c:v>729</c:v>
              </c:pt>
              <c:pt idx="9">
                <c:v>817</c:v>
              </c:pt>
              <c:pt idx="10">
                <c:v>805</c:v>
              </c:pt>
              <c:pt idx="11">
                <c:v>753</c:v>
              </c:pt>
              <c:pt idx="12">
                <c:v>668</c:v>
              </c:pt>
              <c:pt idx="13">
                <c:v>550</c:v>
              </c:pt>
              <c:pt idx="14">
                <c:v>528</c:v>
              </c:pt>
              <c:pt idx="15">
                <c:v>592</c:v>
              </c:pt>
              <c:pt idx="16">
                <c:v>647</c:v>
              </c:pt>
              <c:pt idx="17">
                <c:v>588</c:v>
              </c:pt>
              <c:pt idx="18">
                <c:v>772</c:v>
              </c:pt>
              <c:pt idx="19">
                <c:v>684</c:v>
              </c:pt>
              <c:pt idx="20">
                <c:v>844</c:v>
              </c:pt>
              <c:pt idx="21">
                <c:v>828.08</c:v>
              </c:pt>
              <c:pt idx="22">
                <c:v>765.26</c:v>
              </c:pt>
              <c:pt idx="23">
                <c:v>722.1</c:v>
              </c:pt>
              <c:pt idx="24">
                <c:v>630</c:v>
              </c:pt>
              <c:pt idx="25">
                <c:v>525</c:v>
              </c:pt>
              <c:pt idx="26">
                <c:v>520</c:v>
              </c:pt>
              <c:pt idx="27">
                <c:v>610</c:v>
              </c:pt>
              <c:pt idx="28">
                <c:v>689</c:v>
              </c:pt>
              <c:pt idx="29">
                <c:v>648</c:v>
              </c:pt>
              <c:pt idx="30">
                <c:v>853</c:v>
              </c:pt>
              <c:pt idx="31">
                <c:v>765</c:v>
              </c:pt>
              <c:pt idx="32">
                <c:v>968</c:v>
              </c:pt>
              <c:pt idx="33">
                <c:v>945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76-144C-945D-690F221B2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410776"/>
        <c:axId val="-2136402424"/>
      </c:lineChart>
      <c:catAx>
        <c:axId val="-2136410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 - Year</a:t>
                </a:r>
              </a:p>
            </c:rich>
          </c:tx>
          <c:layout>
            <c:manualLayout>
              <c:xMode val="edge"/>
              <c:yMode val="edge"/>
              <c:x val="0.47855957748142097"/>
              <c:y val="0.85338345864661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402424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136402424"/>
        <c:scaling>
          <c:orientation val="minMax"/>
          <c:max val="1100"/>
          <c:min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Monthly Sales - $K</a:t>
                </a:r>
              </a:p>
            </c:rich>
          </c:tx>
          <c:layout>
            <c:manualLayout>
              <c:xMode val="edge"/>
              <c:yMode val="edge"/>
              <c:x val="8.57633651400397E-3"/>
              <c:y val="0.24812030075187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410776"/>
        <c:crosses val="autoZero"/>
        <c:crossBetween val="between"/>
        <c:majorUnit val="2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tx2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n-US" sz="1600" b="0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Sales ($K) - Trailing 12 Months (T12M) Chart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14285726009163299"/>
          <c:y val="3.42960288808664E-2"/>
        </c:manualLayout>
      </c:layout>
      <c:overlay val="0"/>
      <c:spPr>
        <a:solidFill>
          <a:srgbClr val="00685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2689176313991"/>
          <c:y val="0.13718411552346599"/>
          <c:w val="0.85546288690165995"/>
          <c:h val="0.7220216606498199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'Example Trailling 12 Months'!$E$31:$E$64</c:f>
              <c:numCache>
                <c:formatCode>mmm\-yy</c:formatCode>
                <c:ptCount val="34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</c:numCache>
            </c:numRef>
          </c:cat>
          <c:val>
            <c:numRef>
              <c:f>'Example Trailling 12 Months'!$F$31:$F$64</c:f>
              <c:numCache>
                <c:formatCode>0_)</c:formatCode>
                <c:ptCount val="34"/>
                <c:pt idx="0">
                  <c:v>6590</c:v>
                </c:pt>
                <c:pt idx="1">
                  <c:v>6736</c:v>
                </c:pt>
                <c:pt idx="2">
                  <c:v>6795</c:v>
                </c:pt>
                <c:pt idx="3">
                  <c:v>6863</c:v>
                </c:pt>
                <c:pt idx="4">
                  <c:v>6925</c:v>
                </c:pt>
                <c:pt idx="5">
                  <c:v>6996</c:v>
                </c:pt>
                <c:pt idx="6">
                  <c:v>7071</c:v>
                </c:pt>
                <c:pt idx="7">
                  <c:v>7143</c:v>
                </c:pt>
                <c:pt idx="8">
                  <c:v>7227</c:v>
                </c:pt>
                <c:pt idx="9">
                  <c:v>7344</c:v>
                </c:pt>
                <c:pt idx="10">
                  <c:v>7464</c:v>
                </c:pt>
                <c:pt idx="11">
                  <c:v>7567</c:v>
                </c:pt>
                <c:pt idx="12">
                  <c:v>7650</c:v>
                </c:pt>
                <c:pt idx="13">
                  <c:v>7639</c:v>
                </c:pt>
                <c:pt idx="14">
                  <c:v>7683</c:v>
                </c:pt>
                <c:pt idx="15">
                  <c:v>7747</c:v>
                </c:pt>
                <c:pt idx="16">
                  <c:v>7822</c:v>
                </c:pt>
                <c:pt idx="17">
                  <c:v>7904</c:v>
                </c:pt>
                <c:pt idx="18">
                  <c:v>8016</c:v>
                </c:pt>
                <c:pt idx="19">
                  <c:v>8133</c:v>
                </c:pt>
                <c:pt idx="20">
                  <c:v>8248</c:v>
                </c:pt>
                <c:pt idx="21">
                  <c:v>8259.08</c:v>
                </c:pt>
                <c:pt idx="22">
                  <c:v>8219.34</c:v>
                </c:pt>
                <c:pt idx="23">
                  <c:v>8188.4400000000005</c:v>
                </c:pt>
                <c:pt idx="24">
                  <c:v>8150.4400000000005</c:v>
                </c:pt>
                <c:pt idx="25">
                  <c:v>8125.4400000000005</c:v>
                </c:pt>
                <c:pt idx="26">
                  <c:v>8117.4400000000005</c:v>
                </c:pt>
                <c:pt idx="27">
                  <c:v>8135.4400000000005</c:v>
                </c:pt>
                <c:pt idx="28">
                  <c:v>8177.4400000000005</c:v>
                </c:pt>
                <c:pt idx="29">
                  <c:v>8237.44</c:v>
                </c:pt>
                <c:pt idx="30">
                  <c:v>8318.44</c:v>
                </c:pt>
                <c:pt idx="31">
                  <c:v>8399.44</c:v>
                </c:pt>
                <c:pt idx="32">
                  <c:v>8523.44</c:v>
                </c:pt>
                <c:pt idx="33">
                  <c:v>8640.36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D0-464A-BD02-F7D5394DB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356888"/>
        <c:axId val="-2136348376"/>
      </c:lineChart>
      <c:dateAx>
        <c:axId val="-2136356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 - Year</a:t>
                </a:r>
              </a:p>
            </c:rich>
          </c:tx>
          <c:layout>
            <c:manualLayout>
              <c:xMode val="edge"/>
              <c:yMode val="edge"/>
              <c:x val="0.48907603160782498"/>
              <c:y val="0.93501805054151599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348376"/>
        <c:crosses val="autoZero"/>
        <c:auto val="1"/>
        <c:lblOffset val="100"/>
        <c:baseTimeUnit val="months"/>
        <c:majorUnit val="2"/>
        <c:minorUnit val="1"/>
      </c:dateAx>
      <c:valAx>
        <c:axId val="-2136348376"/>
        <c:scaling>
          <c:orientation val="minMax"/>
          <c:max val="9000"/>
          <c:min val="6500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Rolling Annual Total Sales $K</a:t>
                </a:r>
              </a:p>
            </c:rich>
          </c:tx>
          <c:layout>
            <c:manualLayout>
              <c:xMode val="edge"/>
              <c:yMode val="edge"/>
              <c:x val="2.18487574257792E-2"/>
              <c:y val="0.34837545126353803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6356888"/>
        <c:crosses val="autoZero"/>
        <c:crossBetween val="between"/>
        <c:majorUnit val="250"/>
        <c:minorUnit val="50"/>
      </c:valAx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tx2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161925</xdr:rowOff>
    </xdr:from>
    <xdr:to>
      <xdr:col>7</xdr:col>
      <xdr:colOff>742950</xdr:colOff>
      <xdr:row>2</xdr:row>
      <xdr:rowOff>38100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76975" y="161925"/>
          <a:ext cx="1181100" cy="428625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681182</xdr:colOff>
      <xdr:row>0</xdr:row>
      <xdr:rowOff>192809</xdr:rowOff>
    </xdr:from>
    <xdr:to>
      <xdr:col>22</xdr:col>
      <xdr:colOff>207819</xdr:colOff>
      <xdr:row>14</xdr:row>
      <xdr:rowOff>26554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167FC9-0959-C3D7-C78C-D162A07844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617682</xdr:colOff>
      <xdr:row>15</xdr:row>
      <xdr:rowOff>31172</xdr:rowOff>
    </xdr:from>
    <xdr:to>
      <xdr:col>22</xdr:col>
      <xdr:colOff>230909</xdr:colOff>
      <xdr:row>28</xdr:row>
      <xdr:rowOff>173182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3B6438-A473-19E0-C52E-B6014C058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535214</xdr:colOff>
      <xdr:row>29</xdr:row>
      <xdr:rowOff>158173</xdr:rowOff>
    </xdr:from>
    <xdr:to>
      <xdr:col>22</xdr:col>
      <xdr:colOff>415637</xdr:colOff>
      <xdr:row>46</xdr:row>
      <xdr:rowOff>172357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9CA271-824D-8E4F-5251-E289A4F25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479135</xdr:colOff>
      <xdr:row>38</xdr:row>
      <xdr:rowOff>204354</xdr:rowOff>
    </xdr:from>
    <xdr:to>
      <xdr:col>13</xdr:col>
      <xdr:colOff>588817</xdr:colOff>
      <xdr:row>58</xdr:row>
      <xdr:rowOff>34635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707138-1E2A-D4A2-C48D-D7010F7A0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1714500</xdr:colOff>
      <xdr:row>0</xdr:row>
      <xdr:rowOff>31750</xdr:rowOff>
    </xdr:from>
    <xdr:to>
      <xdr:col>14</xdr:col>
      <xdr:colOff>940089</xdr:colOff>
      <xdr:row>5</xdr:row>
      <xdr:rowOff>185594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5225" y="31750"/>
          <a:ext cx="1521114" cy="1554019"/>
        </a:xfrm>
        <a:prstGeom prst="rect">
          <a:avLst/>
        </a:prstGeom>
      </xdr:spPr>
    </xdr:pic>
    <xdr:clientData/>
  </xdr:twoCellAnchor>
  <xdr:twoCellAnchor>
    <xdr:from>
      <xdr:col>0</xdr:col>
      <xdr:colOff>294409</xdr:colOff>
      <xdr:row>6</xdr:row>
      <xdr:rowOff>0</xdr:rowOff>
    </xdr:from>
    <xdr:to>
      <xdr:col>14</xdr:col>
      <xdr:colOff>640772</xdr:colOff>
      <xdr:row>39</xdr:row>
      <xdr:rowOff>69273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444500</xdr:colOff>
      <xdr:row>0</xdr:row>
      <xdr:rowOff>0</xdr:rowOff>
    </xdr:from>
    <xdr:to>
      <xdr:col>15</xdr:col>
      <xdr:colOff>3464</xdr:colOff>
      <xdr:row>5</xdr:row>
      <xdr:rowOff>169719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0" y="0"/>
          <a:ext cx="1540164" cy="1557194"/>
        </a:xfrm>
        <a:prstGeom prst="rect">
          <a:avLst/>
        </a:prstGeom>
      </xdr:spPr>
    </xdr:pic>
    <xdr:clientData/>
  </xdr:twoCellAnchor>
  <xdr:twoCellAnchor>
    <xdr:from>
      <xdr:col>0</xdr:col>
      <xdr:colOff>555625</xdr:colOff>
      <xdr:row>6</xdr:row>
      <xdr:rowOff>127001</xdr:rowOff>
    </xdr:from>
    <xdr:to>
      <xdr:col>14</xdr:col>
      <xdr:colOff>666750</xdr:colOff>
      <xdr:row>40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25</xdr:row>
      <xdr:rowOff>19050</xdr:rowOff>
    </xdr:from>
    <xdr:to>
      <xdr:col>14</xdr:col>
      <xdr:colOff>333375</xdr:colOff>
      <xdr:row>52</xdr:row>
      <xdr:rowOff>152400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190500</xdr:colOff>
      <xdr:row>11</xdr:row>
      <xdr:rowOff>0</xdr:rowOff>
    </xdr:from>
    <xdr:to>
      <xdr:col>14</xdr:col>
      <xdr:colOff>285750</xdr:colOff>
      <xdr:row>24</xdr:row>
      <xdr:rowOff>57150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12</xdr:col>
      <xdr:colOff>825500</xdr:colOff>
      <xdr:row>0</xdr:row>
      <xdr:rowOff>99631</xdr:rowOff>
    </xdr:from>
    <xdr:to>
      <xdr:col>14</xdr:col>
      <xdr:colOff>866774</xdr:colOff>
      <xdr:row>9</xdr:row>
      <xdr:rowOff>138492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99631"/>
          <a:ext cx="2022474" cy="20200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36</xdr:row>
      <xdr:rowOff>0</xdr:rowOff>
    </xdr:from>
    <xdr:to>
      <xdr:col>14</xdr:col>
      <xdr:colOff>304800</xdr:colOff>
      <xdr:row>63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200025</xdr:colOff>
      <xdr:row>16</xdr:row>
      <xdr:rowOff>0</xdr:rowOff>
    </xdr:from>
    <xdr:to>
      <xdr:col>14</xdr:col>
      <xdr:colOff>304800</xdr:colOff>
      <xdr:row>29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85725</xdr:colOff>
      <xdr:row>94</xdr:row>
      <xdr:rowOff>152400</xdr:rowOff>
    </xdr:from>
    <xdr:to>
      <xdr:col>14</xdr:col>
      <xdr:colOff>285750</xdr:colOff>
      <xdr:row>122</xdr:row>
      <xdr:rowOff>85725</xdr:rowOff>
    </xdr:to>
    <xdr:graphicFrame macro="">
      <xdr:nvGraphicFramePr>
        <xdr:cNvPr id="6" name="Chart 1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7</xdr:col>
      <xdr:colOff>190500</xdr:colOff>
      <xdr:row>80</xdr:row>
      <xdr:rowOff>114300</xdr:rowOff>
    </xdr:from>
    <xdr:to>
      <xdr:col>14</xdr:col>
      <xdr:colOff>285750</xdr:colOff>
      <xdr:row>93</xdr:row>
      <xdr:rowOff>171450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 editAs="oneCell">
    <xdr:from>
      <xdr:col>12</xdr:col>
      <xdr:colOff>314325</xdr:colOff>
      <xdr:row>1</xdr:row>
      <xdr:rowOff>76200</xdr:rowOff>
    </xdr:from>
    <xdr:to>
      <xdr:col>14</xdr:col>
      <xdr:colOff>419100</xdr:colOff>
      <xdr:row>8</xdr:row>
      <xdr:rowOff>75510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76200"/>
          <a:ext cx="1504950" cy="1504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228600</xdr:colOff>
      <xdr:row>72</xdr:row>
      <xdr:rowOff>66675</xdr:rowOff>
    </xdr:from>
    <xdr:to>
      <xdr:col>14</xdr:col>
      <xdr:colOff>333375</xdr:colOff>
      <xdr:row>78</xdr:row>
      <xdr:rowOff>183875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14458950"/>
          <a:ext cx="1504950" cy="1504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32" displayName="Table332" ref="B5:E75" totalsRowShown="0" headerRowDxfId="16" dataDxfId="15" tableBorderDxfId="14" headerRowCellStyle="Normal 2">
  <autoFilter ref="B5:E75" xr:uid="{00000000-0009-0000-0100-000001000000}"/>
  <tableColumns count="4">
    <tableColumn id="1" xr3:uid="{00000000-0010-0000-0000-000001000000}" name="Month" dataDxfId="13" dataCellStyle="Normal 2"/>
    <tableColumn id="2" xr3:uid="{00000000-0010-0000-0000-000002000000}" name=" Monthly Sales ($K)" dataDxfId="12" dataCellStyle="Comma"/>
    <tableColumn id="3" xr3:uid="{00000000-0010-0000-0000-000003000000}" name=" Sales ($K) (T12M chart)" dataDxfId="11">
      <calculatedColumnFormula>sum</calculatedColumnFormula>
    </tableColumn>
    <tableColumn id="4" xr3:uid="{8AC0BADE-CF1D-A346-B732-B51191CB871D}" name="Column1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R1:T70" totalsRowShown="0" headerRowDxfId="9" tableBorderDxfId="8" headerRowCellStyle="Normal 2">
  <autoFilter ref="R1:T70" xr:uid="{00000000-0009-0000-0100-000002000000}"/>
  <tableColumns count="3">
    <tableColumn id="1" xr3:uid="{00000000-0010-0000-0100-000001000000}" name="Month" dataDxfId="7" dataCellStyle="Normal 2">
      <calculatedColumnFormula>'T12 Data'!B6</calculatedColumnFormula>
    </tableColumn>
    <tableColumn id="2" xr3:uid="{00000000-0010-0000-0100-000002000000}" name=" Monthly Sales ($K)" dataDxfId="6" dataCellStyle="Normal 2">
      <calculatedColumnFormula>'T12 Data'!C6</calculatedColumnFormula>
    </tableColumn>
    <tableColumn id="3" xr3:uid="{00000000-0010-0000-0100-000003000000}" name=" Sales ($K) (T12M chart)" dataDxfId="5" dataCellStyle="Comma">
      <calculatedColumnFormula>'T12 Data'!D6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" displayName="Table35" ref="Q1:S70" totalsRowShown="0" headerRowDxfId="4" tableBorderDxfId="3" headerRowCellStyle="Normal 2">
  <autoFilter ref="Q1:S70" xr:uid="{00000000-0009-0000-0100-000004000000}"/>
  <tableColumns count="3">
    <tableColumn id="1" xr3:uid="{00000000-0010-0000-0200-000001000000}" name="Month" dataDxfId="2" dataCellStyle="Normal 2">
      <calculatedColumnFormula>'T12 Data'!B6</calculatedColumnFormula>
    </tableColumn>
    <tableColumn id="2" xr3:uid="{00000000-0010-0000-0200-000002000000}" name=" Monthly Sales ($K)" dataDxfId="1" dataCellStyle="Normal 2">
      <calculatedColumnFormula>'T12 Data'!C6</calculatedColumnFormula>
    </tableColumn>
    <tableColumn id="3" xr3:uid="{00000000-0010-0000-0200-000003000000}" name=" Sales ($K) (T12M chart)" dataDxfId="0">
      <calculatedColumnFormula>'T12 Data'!D6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HA&amp;WTheme">
  <a:themeElements>
    <a:clrScheme name="HAW-master">
      <a:dk1>
        <a:srgbClr val="525252"/>
      </a:dk1>
      <a:lt1>
        <a:sysClr val="window" lastClr="FFFFFF"/>
      </a:lt1>
      <a:dk2>
        <a:srgbClr val="006853"/>
      </a:dk2>
      <a:lt2>
        <a:srgbClr val="DEDCDD"/>
      </a:lt2>
      <a:accent1>
        <a:srgbClr val="316096"/>
      </a:accent1>
      <a:accent2>
        <a:srgbClr val="39B293"/>
      </a:accent2>
      <a:accent3>
        <a:srgbClr val="76BD1E"/>
      </a:accent3>
      <a:accent4>
        <a:srgbClr val="6D4A8C"/>
      </a:accent4>
      <a:accent5>
        <a:srgbClr val="6EC6EC"/>
      </a:accent5>
      <a:accent6>
        <a:srgbClr val="EF7601"/>
      </a:accent6>
      <a:hlink>
        <a:srgbClr val="7C93B5"/>
      </a:hlink>
      <a:folHlink>
        <a:srgbClr val="9881AD"/>
      </a:folHlink>
    </a:clrScheme>
    <a:fontScheme name="Custom 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rgbClr val="B7BFD2"/>
          </a:solidFill>
          <a:prstDash val="sysDot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D edits_Presentation1" id="{445092F5-8F44-4C33-8DBA-A0B044CB9649}" vid="{1673D828-85E8-4C8B-B247-6636435A4433}"/>
    </a:ext>
  </a:extLst>
</a:theme>
</file>

<file path=xl/theme/themeOverride1.xml><?xml version="1.0" encoding="utf-8"?>
<a:themeOverride xmlns:a="http://schemas.openxmlformats.org/drawingml/2006/main">
  <a:clrScheme name="HAW-master">
    <a:dk1>
      <a:srgbClr val="525252"/>
    </a:dk1>
    <a:lt1>
      <a:sysClr val="window" lastClr="FFFFFF"/>
    </a:lt1>
    <a:dk2>
      <a:srgbClr val="006853"/>
    </a:dk2>
    <a:lt2>
      <a:srgbClr val="DEDCDD"/>
    </a:lt2>
    <a:accent1>
      <a:srgbClr val="316096"/>
    </a:accent1>
    <a:accent2>
      <a:srgbClr val="39B293"/>
    </a:accent2>
    <a:accent3>
      <a:srgbClr val="76BD1E"/>
    </a:accent3>
    <a:accent4>
      <a:srgbClr val="6D4A8C"/>
    </a:accent4>
    <a:accent5>
      <a:srgbClr val="6EC6EC"/>
    </a:accent5>
    <a:accent6>
      <a:srgbClr val="EF7601"/>
    </a:accent6>
    <a:hlink>
      <a:srgbClr val="7C93B5"/>
    </a:hlink>
    <a:folHlink>
      <a:srgbClr val="9881AD"/>
    </a:folHlink>
  </a:clrScheme>
  <a:fontScheme name="Custom 1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HAW-master">
    <a:dk1>
      <a:srgbClr val="525252"/>
    </a:dk1>
    <a:lt1>
      <a:sysClr val="window" lastClr="FFFFFF"/>
    </a:lt1>
    <a:dk2>
      <a:srgbClr val="006853"/>
    </a:dk2>
    <a:lt2>
      <a:srgbClr val="DEDCDD"/>
    </a:lt2>
    <a:accent1>
      <a:srgbClr val="316096"/>
    </a:accent1>
    <a:accent2>
      <a:srgbClr val="39B293"/>
    </a:accent2>
    <a:accent3>
      <a:srgbClr val="76BD1E"/>
    </a:accent3>
    <a:accent4>
      <a:srgbClr val="6D4A8C"/>
    </a:accent4>
    <a:accent5>
      <a:srgbClr val="6EC6EC"/>
    </a:accent5>
    <a:accent6>
      <a:srgbClr val="EF7601"/>
    </a:accent6>
    <a:hlink>
      <a:srgbClr val="7C93B5"/>
    </a:hlink>
    <a:folHlink>
      <a:srgbClr val="9881AD"/>
    </a:folHlink>
  </a:clrScheme>
  <a:fontScheme name="Custom 1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I75"/>
  <sheetViews>
    <sheetView topLeftCell="A22" zoomScale="79" zoomScaleNormal="79" zoomScalePageLayoutView="70" workbookViewId="0">
      <selection activeCell="C54" sqref="C54:C65"/>
    </sheetView>
  </sheetViews>
  <sheetFormatPr baseColWidth="10" defaultColWidth="8.7109375" defaultRowHeight="16" x14ac:dyDescent="0.2"/>
  <cols>
    <col min="1" max="1" width="6.7109375" customWidth="1"/>
    <col min="2" max="2" width="13.85546875" customWidth="1"/>
    <col min="3" max="3" width="14.28515625" customWidth="1"/>
    <col min="4" max="4" width="18.28515625" customWidth="1"/>
    <col min="8" max="8" width="11" bestFit="1" customWidth="1"/>
    <col min="9" max="9" width="9.85546875" bestFit="1" customWidth="1"/>
  </cols>
  <sheetData>
    <row r="1" spans="1:9" ht="22" thickBot="1" x14ac:dyDescent="0.3">
      <c r="A1" s="119" t="s">
        <v>94</v>
      </c>
      <c r="B1" s="119"/>
      <c r="C1" s="120" t="s">
        <v>101</v>
      </c>
      <c r="D1" s="121"/>
      <c r="E1" s="121"/>
      <c r="F1" s="122"/>
    </row>
    <row r="2" spans="1:9" ht="22" thickBot="1" x14ac:dyDescent="0.3">
      <c r="A2" s="119" t="s">
        <v>97</v>
      </c>
      <c r="B2" s="119"/>
      <c r="C2" s="123">
        <v>42761</v>
      </c>
      <c r="D2" s="124"/>
      <c r="E2" s="124"/>
      <c r="F2" s="125"/>
      <c r="I2" s="66" t="s">
        <v>102</v>
      </c>
    </row>
    <row r="5" spans="1:9" ht="44" x14ac:dyDescent="0.2">
      <c r="B5" s="87" t="s">
        <v>96</v>
      </c>
      <c r="C5" s="88" t="s">
        <v>98</v>
      </c>
      <c r="D5" s="88" t="s">
        <v>99</v>
      </c>
      <c r="E5" s="95" t="s">
        <v>103</v>
      </c>
    </row>
    <row r="6" spans="1:9" ht="21" x14ac:dyDescent="0.25">
      <c r="B6" s="89">
        <v>43466</v>
      </c>
      <c r="C6" s="98"/>
      <c r="D6" s="90"/>
      <c r="E6" s="94"/>
    </row>
    <row r="7" spans="1:9" ht="21" x14ac:dyDescent="0.25">
      <c r="B7" s="89">
        <v>43497</v>
      </c>
      <c r="C7" s="98"/>
      <c r="D7" s="90"/>
      <c r="E7" s="94"/>
    </row>
    <row r="8" spans="1:9" ht="21" x14ac:dyDescent="0.25">
      <c r="B8" s="89">
        <v>43525</v>
      </c>
      <c r="C8" s="98"/>
      <c r="D8" s="90"/>
      <c r="E8" s="94"/>
    </row>
    <row r="9" spans="1:9" ht="21" x14ac:dyDescent="0.25">
      <c r="B9" s="89">
        <v>43556</v>
      </c>
      <c r="C9" s="98"/>
      <c r="D9" s="90"/>
      <c r="E9" s="94"/>
    </row>
    <row r="10" spans="1:9" ht="21" x14ac:dyDescent="0.25">
      <c r="B10" s="89">
        <v>43586</v>
      </c>
      <c r="C10" s="98"/>
      <c r="D10" s="90"/>
      <c r="E10" s="94"/>
    </row>
    <row r="11" spans="1:9" ht="21" x14ac:dyDescent="0.25">
      <c r="B11" s="89">
        <v>43617</v>
      </c>
      <c r="C11" s="98"/>
      <c r="D11" s="90"/>
      <c r="E11" s="94"/>
    </row>
    <row r="12" spans="1:9" ht="21" x14ac:dyDescent="0.25">
      <c r="B12" s="89">
        <v>43647</v>
      </c>
      <c r="C12" s="98"/>
      <c r="D12" s="90"/>
      <c r="E12" s="94"/>
    </row>
    <row r="13" spans="1:9" ht="21" x14ac:dyDescent="0.25">
      <c r="B13" s="89">
        <v>43678</v>
      </c>
      <c r="C13" s="98"/>
      <c r="D13" s="90"/>
      <c r="E13" s="94"/>
    </row>
    <row r="14" spans="1:9" ht="21" x14ac:dyDescent="0.25">
      <c r="B14" s="89">
        <v>43709</v>
      </c>
      <c r="C14" s="98"/>
      <c r="D14" s="91"/>
      <c r="E14" s="94"/>
    </row>
    <row r="15" spans="1:9" ht="21" x14ac:dyDescent="0.25">
      <c r="B15" s="89">
        <v>43739</v>
      </c>
      <c r="C15" s="98"/>
      <c r="D15" s="91"/>
      <c r="E15" s="94"/>
    </row>
    <row r="16" spans="1:9" ht="21" x14ac:dyDescent="0.25">
      <c r="B16" s="89">
        <v>43770</v>
      </c>
      <c r="C16" s="98"/>
      <c r="D16" s="91"/>
      <c r="E16" s="94"/>
    </row>
    <row r="17" spans="2:5" ht="21" x14ac:dyDescent="0.25">
      <c r="B17" s="89">
        <v>43800</v>
      </c>
      <c r="C17" s="98"/>
      <c r="D17" s="91">
        <f>SUM(C6:C17)</f>
        <v>0</v>
      </c>
      <c r="E17" s="94"/>
    </row>
    <row r="18" spans="2:5" ht="21" x14ac:dyDescent="0.25">
      <c r="B18" s="89">
        <v>43831</v>
      </c>
      <c r="C18" s="98"/>
      <c r="D18" s="91">
        <f t="shared" ref="D18:D29" si="0">SUM(C7:C18)</f>
        <v>0</v>
      </c>
      <c r="E18" s="94"/>
    </row>
    <row r="19" spans="2:5" ht="21" x14ac:dyDescent="0.25">
      <c r="B19" s="89">
        <v>43862</v>
      </c>
      <c r="C19" s="98"/>
      <c r="D19" s="91">
        <f t="shared" si="0"/>
        <v>0</v>
      </c>
      <c r="E19" s="94"/>
    </row>
    <row r="20" spans="2:5" ht="21" x14ac:dyDescent="0.25">
      <c r="B20" s="89">
        <v>43891</v>
      </c>
      <c r="C20" s="98"/>
      <c r="D20" s="91">
        <f t="shared" si="0"/>
        <v>0</v>
      </c>
      <c r="E20" s="94"/>
    </row>
    <row r="21" spans="2:5" ht="21" x14ac:dyDescent="0.25">
      <c r="B21" s="89">
        <v>43922</v>
      </c>
      <c r="C21" s="98"/>
      <c r="D21" s="91">
        <f t="shared" si="0"/>
        <v>0</v>
      </c>
      <c r="E21" s="94"/>
    </row>
    <row r="22" spans="2:5" ht="21" x14ac:dyDescent="0.25">
      <c r="B22" s="89">
        <v>43952</v>
      </c>
      <c r="C22" s="98"/>
      <c r="D22" s="91">
        <f t="shared" si="0"/>
        <v>0</v>
      </c>
      <c r="E22" s="94"/>
    </row>
    <row r="23" spans="2:5" ht="21" x14ac:dyDescent="0.25">
      <c r="B23" s="89">
        <v>43983</v>
      </c>
      <c r="C23" s="98"/>
      <c r="D23" s="91">
        <f t="shared" si="0"/>
        <v>0</v>
      </c>
      <c r="E23" s="94"/>
    </row>
    <row r="24" spans="2:5" ht="21" x14ac:dyDescent="0.25">
      <c r="B24" s="89">
        <v>44013</v>
      </c>
      <c r="C24" s="98"/>
      <c r="D24" s="91">
        <f t="shared" si="0"/>
        <v>0</v>
      </c>
      <c r="E24" s="94"/>
    </row>
    <row r="25" spans="2:5" ht="21" x14ac:dyDescent="0.25">
      <c r="B25" s="89">
        <v>44044</v>
      </c>
      <c r="C25" s="98"/>
      <c r="D25" s="91">
        <f t="shared" si="0"/>
        <v>0</v>
      </c>
      <c r="E25" s="94"/>
    </row>
    <row r="26" spans="2:5" ht="21" x14ac:dyDescent="0.25">
      <c r="B26" s="89">
        <v>44075</v>
      </c>
      <c r="C26" s="98"/>
      <c r="D26" s="91">
        <f t="shared" si="0"/>
        <v>0</v>
      </c>
      <c r="E26" s="94"/>
    </row>
    <row r="27" spans="2:5" ht="21" x14ac:dyDescent="0.25">
      <c r="B27" s="89">
        <v>44105</v>
      </c>
      <c r="C27" s="98"/>
      <c r="D27" s="91">
        <f t="shared" si="0"/>
        <v>0</v>
      </c>
      <c r="E27" s="94"/>
    </row>
    <row r="28" spans="2:5" ht="21" x14ac:dyDescent="0.25">
      <c r="B28" s="89">
        <v>44136</v>
      </c>
      <c r="C28" s="98"/>
      <c r="D28" s="91">
        <f t="shared" si="0"/>
        <v>0</v>
      </c>
      <c r="E28" s="94"/>
    </row>
    <row r="29" spans="2:5" ht="21" x14ac:dyDescent="0.25">
      <c r="B29" s="89">
        <v>44166</v>
      </c>
      <c r="C29" s="98"/>
      <c r="D29" s="91">
        <f t="shared" si="0"/>
        <v>0</v>
      </c>
      <c r="E29" s="94"/>
    </row>
    <row r="30" spans="2:5" ht="21" x14ac:dyDescent="0.25">
      <c r="B30" s="89">
        <v>44197</v>
      </c>
      <c r="C30" s="98"/>
      <c r="D30" s="91">
        <f t="shared" ref="D30:D42" si="1">SUM(C19:C30)</f>
        <v>0</v>
      </c>
      <c r="E30" s="94"/>
    </row>
    <row r="31" spans="2:5" ht="21" x14ac:dyDescent="0.25">
      <c r="B31" s="89">
        <v>44228</v>
      </c>
      <c r="C31" s="98"/>
      <c r="D31" s="91">
        <f t="shared" si="1"/>
        <v>0</v>
      </c>
      <c r="E31" s="94"/>
    </row>
    <row r="32" spans="2:5" ht="21" x14ac:dyDescent="0.25">
      <c r="B32" s="89">
        <v>44256</v>
      </c>
      <c r="C32" s="98"/>
      <c r="D32" s="91">
        <f t="shared" si="1"/>
        <v>0</v>
      </c>
      <c r="E32" s="94"/>
    </row>
    <row r="33" spans="2:5" ht="21" x14ac:dyDescent="0.25">
      <c r="B33" s="89">
        <v>44287</v>
      </c>
      <c r="C33" s="98"/>
      <c r="D33" s="91">
        <f t="shared" si="1"/>
        <v>0</v>
      </c>
      <c r="E33" s="94"/>
    </row>
    <row r="34" spans="2:5" ht="21" x14ac:dyDescent="0.25">
      <c r="B34" s="89">
        <v>44317</v>
      </c>
      <c r="C34" s="98"/>
      <c r="D34" s="91">
        <f t="shared" si="1"/>
        <v>0</v>
      </c>
      <c r="E34" s="94"/>
    </row>
    <row r="35" spans="2:5" ht="21" x14ac:dyDescent="0.25">
      <c r="B35" s="89">
        <v>44348</v>
      </c>
      <c r="C35" s="98"/>
      <c r="D35" s="91">
        <f t="shared" si="1"/>
        <v>0</v>
      </c>
      <c r="E35" s="94"/>
    </row>
    <row r="36" spans="2:5" ht="21" x14ac:dyDescent="0.25">
      <c r="B36" s="89">
        <v>44378</v>
      </c>
      <c r="C36" s="98"/>
      <c r="D36" s="91">
        <f t="shared" si="1"/>
        <v>0</v>
      </c>
      <c r="E36" s="94"/>
    </row>
    <row r="37" spans="2:5" ht="21" x14ac:dyDescent="0.25">
      <c r="B37" s="89">
        <v>44409</v>
      </c>
      <c r="C37" s="98"/>
      <c r="D37" s="91">
        <f t="shared" si="1"/>
        <v>0</v>
      </c>
      <c r="E37" s="94"/>
    </row>
    <row r="38" spans="2:5" ht="21" x14ac:dyDescent="0.25">
      <c r="B38" s="89">
        <v>44440</v>
      </c>
      <c r="C38" s="98"/>
      <c r="D38" s="91">
        <f t="shared" si="1"/>
        <v>0</v>
      </c>
      <c r="E38" s="96" t="e">
        <f>(Table332[[#This Row],[ Sales ($K) (T12M chart)]]-D26)/D26</f>
        <v>#DIV/0!</v>
      </c>
    </row>
    <row r="39" spans="2:5" ht="21" x14ac:dyDescent="0.25">
      <c r="B39" s="89">
        <v>44470</v>
      </c>
      <c r="C39" s="98"/>
      <c r="D39" s="91">
        <f t="shared" si="1"/>
        <v>0</v>
      </c>
      <c r="E39" s="96" t="e">
        <f>(Table332[[#This Row],[ Sales ($K) (T12M chart)]]-D27)/D27</f>
        <v>#DIV/0!</v>
      </c>
    </row>
    <row r="40" spans="2:5" ht="21" x14ac:dyDescent="0.25">
      <c r="B40" s="89">
        <v>44501</v>
      </c>
      <c r="C40" s="98"/>
      <c r="D40" s="91">
        <f t="shared" si="1"/>
        <v>0</v>
      </c>
      <c r="E40" s="96" t="e">
        <f>(Table332[[#This Row],[ Sales ($K) (T12M chart)]]-D28)/D28</f>
        <v>#DIV/0!</v>
      </c>
    </row>
    <row r="41" spans="2:5" ht="21" x14ac:dyDescent="0.25">
      <c r="B41" s="89">
        <v>44531</v>
      </c>
      <c r="C41" s="98"/>
      <c r="D41" s="91">
        <f t="shared" si="1"/>
        <v>0</v>
      </c>
      <c r="E41" s="96" t="e">
        <f>(Table332[[#This Row],[ Sales ($K) (T12M chart)]]-D29)/D29</f>
        <v>#DIV/0!</v>
      </c>
    </row>
    <row r="42" spans="2:5" ht="21" x14ac:dyDescent="0.25">
      <c r="B42" s="89">
        <v>44562</v>
      </c>
      <c r="C42" s="118"/>
      <c r="D42" s="91">
        <f t="shared" si="1"/>
        <v>0</v>
      </c>
      <c r="E42" s="96" t="e">
        <f>(Table332[[#This Row],[ Sales ($K) (T12M chart)]]-D30)/D30</f>
        <v>#DIV/0!</v>
      </c>
    </row>
    <row r="43" spans="2:5" ht="21" x14ac:dyDescent="0.25">
      <c r="B43" s="89">
        <v>44593</v>
      </c>
      <c r="C43" s="118"/>
      <c r="D43" s="91">
        <f>SUM(C32:C42)</f>
        <v>0</v>
      </c>
      <c r="E43" s="96" t="e">
        <f>(Table332[[#This Row],[ Sales ($K) (T12M chart)]]-D31)/D31</f>
        <v>#DIV/0!</v>
      </c>
    </row>
    <row r="44" spans="2:5" ht="21" x14ac:dyDescent="0.25">
      <c r="B44" s="89">
        <v>44621</v>
      </c>
      <c r="C44" s="118"/>
      <c r="D44" s="91">
        <f t="shared" ref="D44:D53" si="2">SUM(C33:C44)</f>
        <v>0</v>
      </c>
      <c r="E44" s="96" t="e">
        <f>(Table332[[#This Row],[ Sales ($K) (T12M chart)]]-D32)/D32</f>
        <v>#DIV/0!</v>
      </c>
    </row>
    <row r="45" spans="2:5" ht="21" x14ac:dyDescent="0.25">
      <c r="B45" s="89">
        <v>44652</v>
      </c>
      <c r="C45" s="118"/>
      <c r="D45" s="91">
        <f t="shared" si="2"/>
        <v>0</v>
      </c>
      <c r="E45" s="96" t="e">
        <f>(Table332[[#This Row],[ Sales ($K) (T12M chart)]]-D33)/D33</f>
        <v>#DIV/0!</v>
      </c>
    </row>
    <row r="46" spans="2:5" ht="21" x14ac:dyDescent="0.25">
      <c r="B46" s="89">
        <v>44682</v>
      </c>
      <c r="C46" s="118"/>
      <c r="D46" s="91">
        <f t="shared" si="2"/>
        <v>0</v>
      </c>
      <c r="E46" s="96" t="e">
        <f>(Table332[[#This Row],[ Sales ($K) (T12M chart)]]-D34)/D34</f>
        <v>#DIV/0!</v>
      </c>
    </row>
    <row r="47" spans="2:5" ht="21" x14ac:dyDescent="0.25">
      <c r="B47" s="89">
        <v>44713</v>
      </c>
      <c r="C47" s="118"/>
      <c r="D47" s="91">
        <f t="shared" si="2"/>
        <v>0</v>
      </c>
      <c r="E47" s="96" t="e">
        <f>(Table332[[#This Row],[ Sales ($K) (T12M chart)]]-D35)/D35</f>
        <v>#DIV/0!</v>
      </c>
    </row>
    <row r="48" spans="2:5" ht="21" x14ac:dyDescent="0.25">
      <c r="B48" s="89">
        <v>44743</v>
      </c>
      <c r="C48" s="118"/>
      <c r="D48" s="91">
        <f t="shared" si="2"/>
        <v>0</v>
      </c>
      <c r="E48" s="96" t="e">
        <f>(Table332[[#This Row],[ Sales ($K) (T12M chart)]]-D36)/D36</f>
        <v>#DIV/0!</v>
      </c>
    </row>
    <row r="49" spans="2:9" ht="21" x14ac:dyDescent="0.25">
      <c r="B49" s="89">
        <v>44774</v>
      </c>
      <c r="C49" s="118"/>
      <c r="D49" s="91">
        <f t="shared" si="2"/>
        <v>0</v>
      </c>
      <c r="E49" s="96" t="e">
        <f>(Table332[[#This Row],[ Sales ($K) (T12M chart)]]-D37)/D37</f>
        <v>#DIV/0!</v>
      </c>
    </row>
    <row r="50" spans="2:9" ht="21" x14ac:dyDescent="0.25">
      <c r="B50" s="89">
        <v>44805</v>
      </c>
      <c r="C50" s="118"/>
      <c r="D50" s="91">
        <f t="shared" si="2"/>
        <v>0</v>
      </c>
      <c r="E50" s="96" t="e">
        <f>(Table332[[#This Row],[ Sales ($K) (T12M chart)]]-D38)/D38</f>
        <v>#DIV/0!</v>
      </c>
      <c r="H50" s="97"/>
      <c r="I50" s="97"/>
    </row>
    <row r="51" spans="2:9" ht="21" x14ac:dyDescent="0.25">
      <c r="B51" s="89">
        <v>44835</v>
      </c>
      <c r="C51" s="118"/>
      <c r="D51" s="91">
        <f t="shared" si="2"/>
        <v>0</v>
      </c>
      <c r="E51" s="96" t="e">
        <f>(Table332[[#This Row],[ Sales ($K) (T12M chart)]]-D39)/D39</f>
        <v>#DIV/0!</v>
      </c>
    </row>
    <row r="52" spans="2:9" ht="21" x14ac:dyDescent="0.25">
      <c r="B52" s="89">
        <v>44866</v>
      </c>
      <c r="C52" s="118"/>
      <c r="D52" s="91">
        <f t="shared" si="2"/>
        <v>0</v>
      </c>
      <c r="E52" s="96" t="e">
        <f>(Table332[[#This Row],[ Sales ($K) (T12M chart)]]-D40)/D40</f>
        <v>#DIV/0!</v>
      </c>
    </row>
    <row r="53" spans="2:9" ht="21" x14ac:dyDescent="0.25">
      <c r="B53" s="89">
        <v>44896</v>
      </c>
      <c r="C53" s="118"/>
      <c r="D53" s="91">
        <f t="shared" si="2"/>
        <v>0</v>
      </c>
      <c r="E53" s="96" t="e">
        <f>(Table332[[#This Row],[ Sales ($K) (T12M chart)]]-D41)/D41</f>
        <v>#DIV/0!</v>
      </c>
    </row>
    <row r="54" spans="2:9" ht="21" x14ac:dyDescent="0.25">
      <c r="B54" s="89">
        <v>44927</v>
      </c>
      <c r="C54" s="100"/>
      <c r="D54" s="101">
        <f>SUM(C42:C54)</f>
        <v>0</v>
      </c>
      <c r="E54" s="96" t="e">
        <f>(Table332[[#This Row],[ Sales ($K) (T12M chart)]]-D42)/D42</f>
        <v>#DIV/0!</v>
      </c>
      <c r="F54" s="102"/>
    </row>
    <row r="55" spans="2:9" ht="21" x14ac:dyDescent="0.25">
      <c r="B55" s="89">
        <v>44958</v>
      </c>
      <c r="C55" s="100"/>
      <c r="D55" s="91">
        <f t="shared" ref="D55:D64" si="3">SUM(C44:C55)</f>
        <v>0</v>
      </c>
      <c r="E55" s="96" t="e">
        <f>(Table332[[#This Row],[ Sales ($K) (T12M chart)]]-D43)/D43</f>
        <v>#DIV/0!</v>
      </c>
    </row>
    <row r="56" spans="2:9" ht="21" x14ac:dyDescent="0.25">
      <c r="B56" s="89">
        <v>44986</v>
      </c>
      <c r="C56" s="100"/>
      <c r="D56" s="101">
        <f t="shared" si="3"/>
        <v>0</v>
      </c>
      <c r="E56" s="96" t="e">
        <f>(Table332[[#This Row],[ Sales ($K) (T12M chart)]]-D44)/D44</f>
        <v>#DIV/0!</v>
      </c>
      <c r="F56" s="102"/>
    </row>
    <row r="57" spans="2:9" ht="21" x14ac:dyDescent="0.25">
      <c r="B57" s="89">
        <v>45017</v>
      </c>
      <c r="C57" s="100"/>
      <c r="D57" s="91">
        <f t="shared" si="3"/>
        <v>0</v>
      </c>
      <c r="E57" s="96" t="e">
        <f>(Table332[[#This Row],[ Sales ($K) (T12M chart)]]-D45)/D45</f>
        <v>#DIV/0!</v>
      </c>
    </row>
    <row r="58" spans="2:9" ht="21" x14ac:dyDescent="0.25">
      <c r="B58" s="89">
        <v>45047</v>
      </c>
      <c r="C58" s="100"/>
      <c r="D58" s="91">
        <f t="shared" si="3"/>
        <v>0</v>
      </c>
      <c r="E58" s="96" t="e">
        <f>(Table332[[#This Row],[ Sales ($K) (T12M chart)]]-D46)/D46</f>
        <v>#DIV/0!</v>
      </c>
    </row>
    <row r="59" spans="2:9" ht="21" x14ac:dyDescent="0.25">
      <c r="B59" s="89">
        <v>45078</v>
      </c>
      <c r="C59" s="100"/>
      <c r="D59" s="91">
        <f t="shared" si="3"/>
        <v>0</v>
      </c>
      <c r="E59" s="96" t="e">
        <f>(Table332[[#This Row],[ Sales ($K) (T12M chart)]]-D47)/D47</f>
        <v>#DIV/0!</v>
      </c>
      <c r="H59" s="103"/>
    </row>
    <row r="60" spans="2:9" ht="21" x14ac:dyDescent="0.25">
      <c r="B60" s="89">
        <v>45108</v>
      </c>
      <c r="C60" s="100"/>
      <c r="D60" s="91">
        <f t="shared" si="3"/>
        <v>0</v>
      </c>
      <c r="E60" s="96" t="e">
        <f>(Table332[[#This Row],[ Sales ($K) (T12M chart)]]-D48)/D48</f>
        <v>#DIV/0!</v>
      </c>
      <c r="H60" s="103"/>
    </row>
    <row r="61" spans="2:9" ht="21" x14ac:dyDescent="0.25">
      <c r="B61" s="89">
        <v>45139</v>
      </c>
      <c r="C61" s="100"/>
      <c r="D61" s="91">
        <f t="shared" si="3"/>
        <v>0</v>
      </c>
      <c r="E61" s="94"/>
    </row>
    <row r="62" spans="2:9" ht="21" x14ac:dyDescent="0.25">
      <c r="B62" s="89">
        <v>45170</v>
      </c>
      <c r="C62" s="100"/>
      <c r="D62" s="91">
        <f t="shared" si="3"/>
        <v>0</v>
      </c>
      <c r="E62" s="94"/>
    </row>
    <row r="63" spans="2:9" ht="21" x14ac:dyDescent="0.25">
      <c r="B63" s="89">
        <v>45200</v>
      </c>
      <c r="C63" s="100"/>
      <c r="D63" s="91">
        <f t="shared" si="3"/>
        <v>0</v>
      </c>
      <c r="E63" s="94"/>
    </row>
    <row r="64" spans="2:9" ht="21" x14ac:dyDescent="0.25">
      <c r="B64" s="89">
        <v>45231</v>
      </c>
      <c r="C64" s="100"/>
      <c r="D64" s="91">
        <f t="shared" si="3"/>
        <v>0</v>
      </c>
      <c r="E64" s="94"/>
    </row>
    <row r="65" spans="2:5" ht="21" x14ac:dyDescent="0.25">
      <c r="B65" s="89">
        <v>45261</v>
      </c>
      <c r="C65" s="100"/>
      <c r="D65" s="91">
        <f t="shared" ref="D65:D74" si="4">SUM(C54:C65)</f>
        <v>0</v>
      </c>
      <c r="E65" s="94"/>
    </row>
    <row r="66" spans="2:5" ht="21" x14ac:dyDescent="0.25">
      <c r="B66" s="89">
        <v>45292</v>
      </c>
      <c r="C66" s="100"/>
      <c r="D66" s="91">
        <f t="shared" si="4"/>
        <v>0</v>
      </c>
      <c r="E66" s="94"/>
    </row>
    <row r="67" spans="2:5" ht="21" x14ac:dyDescent="0.25">
      <c r="B67" s="89">
        <v>45323</v>
      </c>
      <c r="C67" s="100"/>
      <c r="D67" s="91">
        <f t="shared" si="4"/>
        <v>0</v>
      </c>
      <c r="E67" s="94"/>
    </row>
    <row r="68" spans="2:5" ht="21" x14ac:dyDescent="0.25">
      <c r="B68" s="89">
        <v>45352</v>
      </c>
      <c r="C68" s="100"/>
      <c r="D68" s="91">
        <f t="shared" si="4"/>
        <v>0</v>
      </c>
      <c r="E68" s="94"/>
    </row>
    <row r="69" spans="2:5" ht="21" x14ac:dyDescent="0.25">
      <c r="B69" s="89">
        <v>45383</v>
      </c>
      <c r="C69" s="100"/>
      <c r="D69" s="91">
        <f t="shared" si="4"/>
        <v>0</v>
      </c>
      <c r="E69" s="94"/>
    </row>
    <row r="70" spans="2:5" ht="21" x14ac:dyDescent="0.25">
      <c r="B70" s="89">
        <v>45413</v>
      </c>
      <c r="C70" s="100"/>
      <c r="D70" s="91">
        <f t="shared" si="4"/>
        <v>0</v>
      </c>
      <c r="E70" s="94"/>
    </row>
    <row r="71" spans="2:5" ht="21" x14ac:dyDescent="0.25">
      <c r="B71" s="89">
        <v>45444</v>
      </c>
      <c r="C71" s="100"/>
      <c r="D71" s="91">
        <f t="shared" si="4"/>
        <v>0</v>
      </c>
      <c r="E71" s="94"/>
    </row>
    <row r="72" spans="2:5" ht="21" x14ac:dyDescent="0.25">
      <c r="B72" s="89">
        <v>45474</v>
      </c>
      <c r="C72" s="100"/>
      <c r="D72" s="91">
        <f t="shared" si="4"/>
        <v>0</v>
      </c>
      <c r="E72" s="94"/>
    </row>
    <row r="73" spans="2:5" ht="21" x14ac:dyDescent="0.25">
      <c r="B73" s="89">
        <v>45505</v>
      </c>
      <c r="C73" s="100"/>
      <c r="D73" s="91">
        <f t="shared" si="4"/>
        <v>0</v>
      </c>
      <c r="E73" s="94"/>
    </row>
    <row r="74" spans="2:5" ht="21" x14ac:dyDescent="0.25">
      <c r="B74" s="89">
        <v>45536</v>
      </c>
      <c r="C74" s="100"/>
      <c r="D74" s="91">
        <f t="shared" si="4"/>
        <v>0</v>
      </c>
      <c r="E74" s="94"/>
    </row>
    <row r="75" spans="2:5" ht="21" x14ac:dyDescent="0.25">
      <c r="B75" s="89">
        <v>45566</v>
      </c>
      <c r="C75" s="99"/>
      <c r="D75" s="94" t="e">
        <f>sum</f>
        <v>#NAME?</v>
      </c>
      <c r="E75" s="94"/>
    </row>
  </sheetData>
  <mergeCells count="4">
    <mergeCell ref="A1:B1"/>
    <mergeCell ref="C1:F1"/>
    <mergeCell ref="A2:B2"/>
    <mergeCell ref="C2:F2"/>
  </mergeCells>
  <phoneticPr fontId="50" type="noConversion"/>
  <pageMargins left="0.7" right="0.7" top="0.75" bottom="0.75" header="0.3" footer="0.3"/>
  <pageSetup paperSize="9" orientation="portrait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C9335-F1C7-F04B-902E-8E23FE4AF347}">
  <sheetPr>
    <tabColor theme="3" tint="0.39997558519241921"/>
  </sheetPr>
  <dimension ref="A2:O35"/>
  <sheetViews>
    <sheetView tabSelected="1" zoomScale="140" zoomScaleNormal="140" workbookViewId="0">
      <selection activeCell="B7" sqref="B7:M7"/>
    </sheetView>
  </sheetViews>
  <sheetFormatPr baseColWidth="10" defaultRowHeight="16" x14ac:dyDescent="0.2"/>
  <cols>
    <col min="2" max="2" width="12.5703125" customWidth="1"/>
    <col min="3" max="13" width="12" bestFit="1" customWidth="1"/>
  </cols>
  <sheetData>
    <row r="2" spans="1:15" x14ac:dyDescent="0.2">
      <c r="B2" s="105" t="s">
        <v>106</v>
      </c>
      <c r="C2" s="105" t="s">
        <v>107</v>
      </c>
      <c r="D2" s="105" t="s">
        <v>108</v>
      </c>
      <c r="E2" s="105" t="s">
        <v>109</v>
      </c>
      <c r="F2" s="105" t="s">
        <v>110</v>
      </c>
      <c r="G2" s="105" t="s">
        <v>111</v>
      </c>
      <c r="H2" s="105" t="s">
        <v>112</v>
      </c>
      <c r="I2" s="105" t="s">
        <v>113</v>
      </c>
      <c r="J2" s="105" t="s">
        <v>114</v>
      </c>
      <c r="K2" s="105" t="s">
        <v>115</v>
      </c>
      <c r="L2" s="105" t="s">
        <v>116</v>
      </c>
      <c r="M2" s="105" t="s">
        <v>117</v>
      </c>
      <c r="N2" s="105" t="s">
        <v>118</v>
      </c>
    </row>
    <row r="3" spans="1:15" x14ac:dyDescent="0.2">
      <c r="A3">
        <v>2019</v>
      </c>
      <c r="B3" s="113">
        <f>'T12 Data'!$C$6</f>
        <v>0</v>
      </c>
      <c r="C3" s="113">
        <f>'T12 Data'!$C$7</f>
        <v>0</v>
      </c>
      <c r="D3" s="113">
        <f>'T12 Data'!$C$8</f>
        <v>0</v>
      </c>
      <c r="E3" s="113">
        <f>'T12 Data'!$C$9</f>
        <v>0</v>
      </c>
      <c r="F3" s="113">
        <f>'T12 Data'!$C$10</f>
        <v>0</v>
      </c>
      <c r="G3" s="113">
        <f>'T12 Data'!$C$11</f>
        <v>0</v>
      </c>
      <c r="H3" s="113">
        <f>'T12 Data'!$C$12</f>
        <v>0</v>
      </c>
      <c r="I3" s="113">
        <f>'T12 Data'!$C$13</f>
        <v>0</v>
      </c>
      <c r="J3" s="113">
        <f>'T12 Data'!$C$14</f>
        <v>0</v>
      </c>
      <c r="K3" s="113">
        <f>'T12 Data'!$C$15</f>
        <v>0</v>
      </c>
      <c r="L3" s="113">
        <f>'T12 Data'!$C$16</f>
        <v>0</v>
      </c>
      <c r="M3" s="113">
        <f>'T12 Data'!$C$17</f>
        <v>0</v>
      </c>
      <c r="N3" s="106">
        <f t="shared" ref="N3:N7" si="0">SUM(B3:M3)</f>
        <v>0</v>
      </c>
      <c r="O3" s="107"/>
    </row>
    <row r="4" spans="1:15" x14ac:dyDescent="0.2">
      <c r="A4">
        <v>2020</v>
      </c>
      <c r="B4" s="114">
        <f>'T12 Data'!$C$18</f>
        <v>0</v>
      </c>
      <c r="C4" s="114">
        <f>'T12 Data'!$C$19</f>
        <v>0</v>
      </c>
      <c r="D4" s="114">
        <f>'T12 Data'!$C$21</f>
        <v>0</v>
      </c>
      <c r="E4" s="114">
        <f>'T12 Data'!$C$22</f>
        <v>0</v>
      </c>
      <c r="F4" s="114">
        <f>'T12 Data'!$C$21</f>
        <v>0</v>
      </c>
      <c r="G4" s="114">
        <f>'T12 Data'!$C$23</f>
        <v>0</v>
      </c>
      <c r="H4" s="114">
        <f>'T12 Data'!$C$24</f>
        <v>0</v>
      </c>
      <c r="I4" s="114">
        <f>'T12 Data'!$C$25</f>
        <v>0</v>
      </c>
      <c r="J4" s="114">
        <f>'T12 Data'!$C$26</f>
        <v>0</v>
      </c>
      <c r="K4" s="114">
        <f>'T12 Data'!$C$27</f>
        <v>0</v>
      </c>
      <c r="L4" s="114">
        <f>'T12 Data'!$C$28</f>
        <v>0</v>
      </c>
      <c r="M4" s="114">
        <f>'T12 Data'!$C$29</f>
        <v>0</v>
      </c>
      <c r="N4" s="106">
        <f t="shared" si="0"/>
        <v>0</v>
      </c>
      <c r="O4" s="107" t="e">
        <f t="shared" ref="O4:O7" si="1">(N4-N3)/N3</f>
        <v>#DIV/0!</v>
      </c>
    </row>
    <row r="5" spans="1:15" x14ac:dyDescent="0.2">
      <c r="A5">
        <v>2021</v>
      </c>
      <c r="B5" s="114">
        <f>'T12 Data'!$C$30</f>
        <v>0</v>
      </c>
      <c r="C5" s="114">
        <f>'T12 Data'!$C$31</f>
        <v>0</v>
      </c>
      <c r="D5" s="114">
        <f>'T12 Data'!$C$32</f>
        <v>0</v>
      </c>
      <c r="E5" s="114">
        <f>'T12 Data'!$C$33</f>
        <v>0</v>
      </c>
      <c r="F5" s="114">
        <f>'T12 Data'!$C$34</f>
        <v>0</v>
      </c>
      <c r="G5" s="114">
        <f>'T12 Data'!$C$35</f>
        <v>0</v>
      </c>
      <c r="H5" s="114">
        <f>'T12 Data'!$C$36</f>
        <v>0</v>
      </c>
      <c r="I5" s="114">
        <f>'T12 Data'!$C$37</f>
        <v>0</v>
      </c>
      <c r="J5" s="114">
        <f>'T12 Data'!$C$38</f>
        <v>0</v>
      </c>
      <c r="K5" s="114">
        <f>'T12 Data'!$C$39</f>
        <v>0</v>
      </c>
      <c r="L5" s="114">
        <f>'T12 Data'!$C$40</f>
        <v>0</v>
      </c>
      <c r="M5" s="114">
        <f>'T12 Data'!$C$41</f>
        <v>0</v>
      </c>
      <c r="N5" s="106">
        <f t="shared" si="0"/>
        <v>0</v>
      </c>
      <c r="O5" s="107" t="e">
        <f t="shared" si="1"/>
        <v>#DIV/0!</v>
      </c>
    </row>
    <row r="6" spans="1:15" x14ac:dyDescent="0.2">
      <c r="A6">
        <v>2022</v>
      </c>
      <c r="B6" s="115">
        <f>'T12 Data'!$C$42</f>
        <v>0</v>
      </c>
      <c r="C6" s="115">
        <f>'T12 Data'!$C$43</f>
        <v>0</v>
      </c>
      <c r="D6" s="115">
        <f>'T12 Data'!$C$44</f>
        <v>0</v>
      </c>
      <c r="E6" s="115">
        <f>'T12 Data'!$C$45</f>
        <v>0</v>
      </c>
      <c r="F6" s="115">
        <f>'T12 Data'!$C$46</f>
        <v>0</v>
      </c>
      <c r="G6" s="115">
        <f>'T12 Data'!$C$47</f>
        <v>0</v>
      </c>
      <c r="H6" s="115">
        <f>'T12 Data'!$C$48</f>
        <v>0</v>
      </c>
      <c r="I6" s="115">
        <f>'T12 Data'!$C$49</f>
        <v>0</v>
      </c>
      <c r="J6" s="115">
        <f>'T12 Data'!$C$50</f>
        <v>0</v>
      </c>
      <c r="K6" s="116">
        <f>'T12 Data'!$C$51</f>
        <v>0</v>
      </c>
      <c r="L6" s="117">
        <f>'T12 Data'!$C$52</f>
        <v>0</v>
      </c>
      <c r="M6" s="117">
        <f>'T12 Data'!$C$53</f>
        <v>0</v>
      </c>
      <c r="N6" s="106">
        <f t="shared" si="0"/>
        <v>0</v>
      </c>
      <c r="O6" s="107" t="e">
        <f t="shared" si="1"/>
        <v>#DIV/0!</v>
      </c>
    </row>
    <row r="7" spans="1:15" x14ac:dyDescent="0.2">
      <c r="A7">
        <v>2023</v>
      </c>
      <c r="B7" s="117">
        <f>'T12 Data'!$C$54</f>
        <v>0</v>
      </c>
      <c r="C7" s="117">
        <f>'T12 Data'!$C$55</f>
        <v>0</v>
      </c>
      <c r="D7" s="117">
        <f>'T12 Data'!$C$56</f>
        <v>0</v>
      </c>
      <c r="E7" s="117">
        <f>'T12 Data'!$C$57</f>
        <v>0</v>
      </c>
      <c r="F7" s="117">
        <f>'T12 Data'!$C$58</f>
        <v>0</v>
      </c>
      <c r="G7" s="117">
        <f>'T12 Data'!$C$59</f>
        <v>0</v>
      </c>
      <c r="H7" s="117">
        <f>'T12 Data'!$C$60</f>
        <v>0</v>
      </c>
      <c r="I7" s="117">
        <f>'T12 Data'!$C$61</f>
        <v>0</v>
      </c>
      <c r="J7" s="117">
        <f>'T12 Data'!$C$62</f>
        <v>0</v>
      </c>
      <c r="K7" s="117">
        <f>'T12 Data'!$C$63</f>
        <v>0</v>
      </c>
      <c r="L7" s="117">
        <f>'T12 Data'!$C$64</f>
        <v>0</v>
      </c>
      <c r="M7" s="117">
        <f>'T12 Data'!$C$65</f>
        <v>0</v>
      </c>
      <c r="N7" s="106">
        <f t="shared" si="0"/>
        <v>0</v>
      </c>
      <c r="O7" s="107" t="e">
        <f t="shared" si="1"/>
        <v>#DIV/0!</v>
      </c>
    </row>
    <row r="8" spans="1:15" x14ac:dyDescent="0.2">
      <c r="A8" s="112"/>
      <c r="B8" s="103"/>
      <c r="C8" s="103"/>
      <c r="D8" s="103"/>
      <c r="E8" s="103"/>
      <c r="F8" s="103"/>
      <c r="G8" s="103"/>
      <c r="H8" s="103"/>
      <c r="I8" s="103"/>
    </row>
    <row r="10" spans="1:15" x14ac:dyDescent="0.2">
      <c r="B10" s="104" t="s">
        <v>106</v>
      </c>
      <c r="C10" s="104" t="s">
        <v>107</v>
      </c>
      <c r="D10" s="104" t="s">
        <v>108</v>
      </c>
      <c r="E10" s="104" t="s">
        <v>109</v>
      </c>
      <c r="F10" s="104" t="s">
        <v>110</v>
      </c>
      <c r="G10" s="104" t="s">
        <v>111</v>
      </c>
      <c r="H10" s="104" t="s">
        <v>112</v>
      </c>
      <c r="I10" s="104" t="s">
        <v>113</v>
      </c>
      <c r="J10" s="104" t="s">
        <v>114</v>
      </c>
      <c r="K10" s="104" t="s">
        <v>115</v>
      </c>
      <c r="L10" s="104" t="s">
        <v>116</v>
      </c>
      <c r="M10" s="104" t="s">
        <v>117</v>
      </c>
    </row>
    <row r="11" spans="1:15" x14ac:dyDescent="0.2">
      <c r="A11">
        <v>2019</v>
      </c>
      <c r="B11" s="107" t="e">
        <f t="shared" ref="B11:M11" si="2">B3/$N3</f>
        <v>#DIV/0!</v>
      </c>
      <c r="C11" s="107" t="e">
        <f t="shared" si="2"/>
        <v>#DIV/0!</v>
      </c>
      <c r="D11" s="107" t="e">
        <f t="shared" si="2"/>
        <v>#DIV/0!</v>
      </c>
      <c r="E11" s="107" t="e">
        <f t="shared" si="2"/>
        <v>#DIV/0!</v>
      </c>
      <c r="F11" s="107" t="e">
        <f t="shared" si="2"/>
        <v>#DIV/0!</v>
      </c>
      <c r="G11" s="107" t="e">
        <f t="shared" si="2"/>
        <v>#DIV/0!</v>
      </c>
      <c r="H11" s="107" t="e">
        <f t="shared" si="2"/>
        <v>#DIV/0!</v>
      </c>
      <c r="I11" s="107" t="e">
        <f t="shared" si="2"/>
        <v>#DIV/0!</v>
      </c>
      <c r="J11" s="107" t="e">
        <f t="shared" si="2"/>
        <v>#DIV/0!</v>
      </c>
      <c r="K11" s="107" t="e">
        <f t="shared" si="2"/>
        <v>#DIV/0!</v>
      </c>
      <c r="L11" s="107" t="e">
        <f t="shared" si="2"/>
        <v>#DIV/0!</v>
      </c>
      <c r="M11" s="107" t="e">
        <f t="shared" si="2"/>
        <v>#DIV/0!</v>
      </c>
    </row>
    <row r="12" spans="1:15" x14ac:dyDescent="0.2">
      <c r="A12">
        <v>2020</v>
      </c>
      <c r="B12" s="107" t="e">
        <f t="shared" ref="B12:M12" si="3">B4/$N4</f>
        <v>#DIV/0!</v>
      </c>
      <c r="C12" s="107" t="e">
        <f t="shared" si="3"/>
        <v>#DIV/0!</v>
      </c>
      <c r="D12" s="107" t="e">
        <f t="shared" si="3"/>
        <v>#DIV/0!</v>
      </c>
      <c r="E12" s="107" t="e">
        <f t="shared" si="3"/>
        <v>#DIV/0!</v>
      </c>
      <c r="F12" s="107" t="e">
        <f t="shared" si="3"/>
        <v>#DIV/0!</v>
      </c>
      <c r="G12" s="107" t="e">
        <f t="shared" si="3"/>
        <v>#DIV/0!</v>
      </c>
      <c r="H12" s="107" t="e">
        <f t="shared" si="3"/>
        <v>#DIV/0!</v>
      </c>
      <c r="I12" s="107" t="e">
        <f t="shared" si="3"/>
        <v>#DIV/0!</v>
      </c>
      <c r="J12" s="107" t="e">
        <f t="shared" si="3"/>
        <v>#DIV/0!</v>
      </c>
      <c r="K12" s="107" t="e">
        <f t="shared" si="3"/>
        <v>#DIV/0!</v>
      </c>
      <c r="L12" s="107" t="e">
        <f t="shared" si="3"/>
        <v>#DIV/0!</v>
      </c>
      <c r="M12" s="107" t="e">
        <f t="shared" si="3"/>
        <v>#DIV/0!</v>
      </c>
    </row>
    <row r="13" spans="1:15" x14ac:dyDescent="0.2">
      <c r="A13">
        <v>2021</v>
      </c>
      <c r="B13" s="107" t="e">
        <f t="shared" ref="B13:M13" si="4">B5/$N5</f>
        <v>#DIV/0!</v>
      </c>
      <c r="C13" s="107" t="e">
        <f t="shared" si="4"/>
        <v>#DIV/0!</v>
      </c>
      <c r="D13" s="107" t="e">
        <f t="shared" si="4"/>
        <v>#DIV/0!</v>
      </c>
      <c r="E13" s="107" t="e">
        <f t="shared" si="4"/>
        <v>#DIV/0!</v>
      </c>
      <c r="F13" s="107" t="e">
        <f t="shared" si="4"/>
        <v>#DIV/0!</v>
      </c>
      <c r="G13" s="107" t="e">
        <f t="shared" si="4"/>
        <v>#DIV/0!</v>
      </c>
      <c r="H13" s="107" t="e">
        <f t="shared" si="4"/>
        <v>#DIV/0!</v>
      </c>
      <c r="I13" s="107" t="e">
        <f t="shared" si="4"/>
        <v>#DIV/0!</v>
      </c>
      <c r="J13" s="107" t="e">
        <f t="shared" si="4"/>
        <v>#DIV/0!</v>
      </c>
      <c r="K13" s="107" t="e">
        <f t="shared" si="4"/>
        <v>#DIV/0!</v>
      </c>
      <c r="L13" s="107" t="e">
        <f t="shared" si="4"/>
        <v>#DIV/0!</v>
      </c>
      <c r="M13" s="107" t="e">
        <f t="shared" si="4"/>
        <v>#DIV/0!</v>
      </c>
    </row>
    <row r="14" spans="1:15" x14ac:dyDescent="0.2">
      <c r="A14">
        <v>2022</v>
      </c>
      <c r="B14" s="107" t="e">
        <f t="shared" ref="B14:M14" si="5">B6/$N6</f>
        <v>#DIV/0!</v>
      </c>
      <c r="C14" s="107" t="e">
        <f t="shared" si="5"/>
        <v>#DIV/0!</v>
      </c>
      <c r="D14" s="107" t="e">
        <f t="shared" si="5"/>
        <v>#DIV/0!</v>
      </c>
      <c r="E14" s="107" t="e">
        <f t="shared" si="5"/>
        <v>#DIV/0!</v>
      </c>
      <c r="F14" s="107" t="e">
        <f t="shared" si="5"/>
        <v>#DIV/0!</v>
      </c>
      <c r="G14" s="107" t="e">
        <f t="shared" si="5"/>
        <v>#DIV/0!</v>
      </c>
      <c r="H14" s="107" t="e">
        <f t="shared" si="5"/>
        <v>#DIV/0!</v>
      </c>
      <c r="I14" s="107" t="e">
        <f t="shared" si="5"/>
        <v>#DIV/0!</v>
      </c>
      <c r="J14" s="107" t="e">
        <f t="shared" si="5"/>
        <v>#DIV/0!</v>
      </c>
      <c r="K14" s="107" t="e">
        <f t="shared" si="5"/>
        <v>#DIV/0!</v>
      </c>
      <c r="L14" s="107" t="e">
        <f t="shared" si="5"/>
        <v>#DIV/0!</v>
      </c>
      <c r="M14" s="107" t="e">
        <f t="shared" si="5"/>
        <v>#DIV/0!</v>
      </c>
    </row>
    <row r="15" spans="1:15" x14ac:dyDescent="0.2">
      <c r="A15">
        <v>2023</v>
      </c>
    </row>
    <row r="17" spans="1:13" x14ac:dyDescent="0.2">
      <c r="B17" s="104" t="s">
        <v>106</v>
      </c>
      <c r="C17" s="104" t="s">
        <v>107</v>
      </c>
      <c r="D17" s="104" t="s">
        <v>108</v>
      </c>
      <c r="E17" s="104" t="s">
        <v>109</v>
      </c>
      <c r="F17" s="104" t="s">
        <v>110</v>
      </c>
      <c r="G17" s="104" t="s">
        <v>111</v>
      </c>
      <c r="H17" s="104" t="s">
        <v>112</v>
      </c>
      <c r="I17" s="104" t="s">
        <v>113</v>
      </c>
      <c r="J17" s="104" t="s">
        <v>114</v>
      </c>
      <c r="K17" s="104" t="s">
        <v>115</v>
      </c>
      <c r="L17" s="104" t="s">
        <v>116</v>
      </c>
      <c r="M17" s="104" t="s">
        <v>117</v>
      </c>
    </row>
    <row r="18" spans="1:13" x14ac:dyDescent="0.2">
      <c r="A18" s="108" t="s">
        <v>119</v>
      </c>
      <c r="B18" s="109" t="e">
        <f t="shared" ref="B18:M18" si="6">B19+STDEV(B11:B14)</f>
        <v>#DIV/0!</v>
      </c>
      <c r="C18" s="109" t="e">
        <f t="shared" si="6"/>
        <v>#DIV/0!</v>
      </c>
      <c r="D18" s="109" t="e">
        <f t="shared" si="6"/>
        <v>#DIV/0!</v>
      </c>
      <c r="E18" s="109" t="e">
        <f t="shared" si="6"/>
        <v>#DIV/0!</v>
      </c>
      <c r="F18" s="109" t="e">
        <f t="shared" si="6"/>
        <v>#DIV/0!</v>
      </c>
      <c r="G18" s="109" t="e">
        <f t="shared" si="6"/>
        <v>#DIV/0!</v>
      </c>
      <c r="H18" s="109" t="e">
        <f t="shared" si="6"/>
        <v>#DIV/0!</v>
      </c>
      <c r="I18" s="109" t="e">
        <f t="shared" si="6"/>
        <v>#DIV/0!</v>
      </c>
      <c r="J18" s="109" t="e">
        <f t="shared" si="6"/>
        <v>#DIV/0!</v>
      </c>
      <c r="K18" s="109" t="e">
        <f t="shared" si="6"/>
        <v>#DIV/0!</v>
      </c>
      <c r="L18" s="109" t="e">
        <f t="shared" si="6"/>
        <v>#DIV/0!</v>
      </c>
      <c r="M18" s="109" t="e">
        <f t="shared" si="6"/>
        <v>#DIV/0!</v>
      </c>
    </row>
    <row r="19" spans="1:13" x14ac:dyDescent="0.2">
      <c r="A19" s="108" t="s">
        <v>120</v>
      </c>
      <c r="B19" s="109" t="e">
        <f t="shared" ref="B19:M19" si="7">AVERAGE(B11:B14)</f>
        <v>#DIV/0!</v>
      </c>
      <c r="C19" s="109" t="e">
        <f t="shared" si="7"/>
        <v>#DIV/0!</v>
      </c>
      <c r="D19" s="109" t="e">
        <f t="shared" si="7"/>
        <v>#DIV/0!</v>
      </c>
      <c r="E19" s="109" t="e">
        <f t="shared" si="7"/>
        <v>#DIV/0!</v>
      </c>
      <c r="F19" s="109" t="e">
        <f t="shared" si="7"/>
        <v>#DIV/0!</v>
      </c>
      <c r="G19" s="109" t="e">
        <f t="shared" si="7"/>
        <v>#DIV/0!</v>
      </c>
      <c r="H19" s="109" t="e">
        <f t="shared" si="7"/>
        <v>#DIV/0!</v>
      </c>
      <c r="I19" s="109" t="e">
        <f t="shared" si="7"/>
        <v>#DIV/0!</v>
      </c>
      <c r="J19" s="109" t="e">
        <f t="shared" si="7"/>
        <v>#DIV/0!</v>
      </c>
      <c r="K19" s="109" t="e">
        <f t="shared" si="7"/>
        <v>#DIV/0!</v>
      </c>
      <c r="L19" s="109" t="e">
        <f t="shared" si="7"/>
        <v>#DIV/0!</v>
      </c>
      <c r="M19" s="109" t="e">
        <f t="shared" si="7"/>
        <v>#DIV/0!</v>
      </c>
    </row>
    <row r="20" spans="1:13" x14ac:dyDescent="0.2">
      <c r="A20" s="108" t="s">
        <v>121</v>
      </c>
      <c r="B20" s="109" t="e">
        <f t="shared" ref="B20:M20" si="8">B19-STDEV(B11:B14)</f>
        <v>#DIV/0!</v>
      </c>
      <c r="C20" s="109" t="e">
        <f t="shared" si="8"/>
        <v>#DIV/0!</v>
      </c>
      <c r="D20" s="109" t="e">
        <f t="shared" si="8"/>
        <v>#DIV/0!</v>
      </c>
      <c r="E20" s="109" t="e">
        <f t="shared" si="8"/>
        <v>#DIV/0!</v>
      </c>
      <c r="F20" s="109" t="e">
        <f t="shared" si="8"/>
        <v>#DIV/0!</v>
      </c>
      <c r="G20" s="109" t="e">
        <f t="shared" si="8"/>
        <v>#DIV/0!</v>
      </c>
      <c r="H20" s="109" t="e">
        <f t="shared" si="8"/>
        <v>#DIV/0!</v>
      </c>
      <c r="I20" s="109" t="e">
        <f t="shared" si="8"/>
        <v>#DIV/0!</v>
      </c>
      <c r="J20" s="109" t="e">
        <f t="shared" si="8"/>
        <v>#DIV/0!</v>
      </c>
      <c r="K20" s="109" t="e">
        <f t="shared" si="8"/>
        <v>#DIV/0!</v>
      </c>
      <c r="L20" s="109" t="e">
        <f t="shared" si="8"/>
        <v>#DIV/0!</v>
      </c>
      <c r="M20" s="109" t="e">
        <f t="shared" si="8"/>
        <v>#DIV/0!</v>
      </c>
    </row>
    <row r="23" spans="1:13" x14ac:dyDescent="0.2">
      <c r="A23" s="108" t="s">
        <v>122</v>
      </c>
      <c r="B23" s="106">
        <f>+N6*(1+C23)</f>
        <v>0</v>
      </c>
      <c r="C23" s="110">
        <v>0.1</v>
      </c>
    </row>
    <row r="25" spans="1:13" x14ac:dyDescent="0.2">
      <c r="B25" s="104" t="s">
        <v>106</v>
      </c>
      <c r="C25" s="104" t="s">
        <v>107</v>
      </c>
      <c r="D25" s="104" t="s">
        <v>108</v>
      </c>
      <c r="E25" s="104" t="s">
        <v>109</v>
      </c>
      <c r="F25" s="104" t="s">
        <v>110</v>
      </c>
      <c r="G25" s="104" t="s">
        <v>111</v>
      </c>
      <c r="H25" s="104" t="s">
        <v>112</v>
      </c>
      <c r="I25" s="104" t="s">
        <v>113</v>
      </c>
      <c r="J25" s="104" t="s">
        <v>114</v>
      </c>
      <c r="K25" s="104" t="s">
        <v>115</v>
      </c>
      <c r="L25" s="104" t="s">
        <v>116</v>
      </c>
      <c r="M25" s="104" t="s">
        <v>117</v>
      </c>
    </row>
    <row r="26" spans="1:13" x14ac:dyDescent="0.2">
      <c r="A26" s="108" t="s">
        <v>123</v>
      </c>
      <c r="B26" s="111" t="e">
        <f>+B18*$B$23</f>
        <v>#DIV/0!</v>
      </c>
      <c r="C26" s="111" t="e">
        <f t="shared" ref="C26:M26" si="9">+C18*$B$23</f>
        <v>#DIV/0!</v>
      </c>
      <c r="D26" s="111" t="e">
        <f t="shared" si="9"/>
        <v>#DIV/0!</v>
      </c>
      <c r="E26" s="111" t="e">
        <f t="shared" si="9"/>
        <v>#DIV/0!</v>
      </c>
      <c r="F26" s="111" t="e">
        <f t="shared" si="9"/>
        <v>#DIV/0!</v>
      </c>
      <c r="G26" s="111" t="e">
        <f t="shared" si="9"/>
        <v>#DIV/0!</v>
      </c>
      <c r="H26" s="111" t="e">
        <f t="shared" si="9"/>
        <v>#DIV/0!</v>
      </c>
      <c r="I26" s="111" t="e">
        <f t="shared" si="9"/>
        <v>#DIV/0!</v>
      </c>
      <c r="J26" s="111" t="e">
        <f t="shared" si="9"/>
        <v>#DIV/0!</v>
      </c>
      <c r="K26" s="111" t="e">
        <f t="shared" si="9"/>
        <v>#DIV/0!</v>
      </c>
      <c r="L26" s="111" t="e">
        <f t="shared" si="9"/>
        <v>#DIV/0!</v>
      </c>
      <c r="M26" s="111" t="e">
        <f t="shared" si="9"/>
        <v>#DIV/0!</v>
      </c>
    </row>
    <row r="27" spans="1:13" x14ac:dyDescent="0.2">
      <c r="A27" s="108" t="s">
        <v>122</v>
      </c>
      <c r="B27" s="111" t="e">
        <f t="shared" ref="B27:M28" si="10">+B19*$B$23</f>
        <v>#DIV/0!</v>
      </c>
      <c r="C27" s="111" t="e">
        <f t="shared" si="10"/>
        <v>#DIV/0!</v>
      </c>
      <c r="D27" s="111" t="e">
        <f t="shared" si="10"/>
        <v>#DIV/0!</v>
      </c>
      <c r="E27" s="111" t="e">
        <f t="shared" si="10"/>
        <v>#DIV/0!</v>
      </c>
      <c r="F27" s="111" t="e">
        <f t="shared" si="10"/>
        <v>#DIV/0!</v>
      </c>
      <c r="G27" s="111" t="e">
        <f t="shared" si="10"/>
        <v>#DIV/0!</v>
      </c>
      <c r="H27" s="111" t="e">
        <f t="shared" si="10"/>
        <v>#DIV/0!</v>
      </c>
      <c r="I27" s="111" t="e">
        <f t="shared" si="10"/>
        <v>#DIV/0!</v>
      </c>
      <c r="J27" s="111" t="e">
        <f t="shared" si="10"/>
        <v>#DIV/0!</v>
      </c>
      <c r="K27" s="111" t="e">
        <f t="shared" si="10"/>
        <v>#DIV/0!</v>
      </c>
      <c r="L27" s="111" t="e">
        <f t="shared" si="10"/>
        <v>#DIV/0!</v>
      </c>
      <c r="M27" s="111" t="e">
        <f t="shared" si="10"/>
        <v>#DIV/0!</v>
      </c>
    </row>
    <row r="28" spans="1:13" x14ac:dyDescent="0.2">
      <c r="A28" s="108" t="s">
        <v>124</v>
      </c>
      <c r="B28" s="111" t="e">
        <f t="shared" si="10"/>
        <v>#DIV/0!</v>
      </c>
      <c r="C28" s="111" t="e">
        <f t="shared" si="10"/>
        <v>#DIV/0!</v>
      </c>
      <c r="D28" s="111" t="e">
        <f t="shared" si="10"/>
        <v>#DIV/0!</v>
      </c>
      <c r="E28" s="111" t="e">
        <f t="shared" si="10"/>
        <v>#DIV/0!</v>
      </c>
      <c r="F28" s="111" t="e">
        <f t="shared" si="10"/>
        <v>#DIV/0!</v>
      </c>
      <c r="G28" s="111" t="e">
        <f t="shared" si="10"/>
        <v>#DIV/0!</v>
      </c>
      <c r="H28" s="111" t="e">
        <f t="shared" si="10"/>
        <v>#DIV/0!</v>
      </c>
      <c r="I28" s="111" t="e">
        <f t="shared" si="10"/>
        <v>#DIV/0!</v>
      </c>
      <c r="J28" s="111" t="e">
        <f t="shared" si="10"/>
        <v>#DIV/0!</v>
      </c>
      <c r="K28" s="111" t="e">
        <f t="shared" si="10"/>
        <v>#DIV/0!</v>
      </c>
      <c r="L28" s="111" t="e">
        <f t="shared" si="10"/>
        <v>#DIV/0!</v>
      </c>
      <c r="M28" s="111" t="e">
        <f t="shared" si="10"/>
        <v>#DIV/0!</v>
      </c>
    </row>
    <row r="29" spans="1:13" x14ac:dyDescent="0.2">
      <c r="A29">
        <v>2023</v>
      </c>
      <c r="B29" s="111">
        <f t="shared" ref="B29:I29" si="11">+B7</f>
        <v>0</v>
      </c>
      <c r="C29" s="111">
        <f t="shared" si="11"/>
        <v>0</v>
      </c>
      <c r="D29" s="111">
        <f t="shared" si="11"/>
        <v>0</v>
      </c>
      <c r="E29" s="111">
        <f t="shared" si="11"/>
        <v>0</v>
      </c>
      <c r="F29" s="111">
        <f t="shared" si="11"/>
        <v>0</v>
      </c>
      <c r="G29" s="111">
        <f t="shared" si="11"/>
        <v>0</v>
      </c>
      <c r="H29" s="111">
        <f t="shared" si="11"/>
        <v>0</v>
      </c>
      <c r="I29" s="111">
        <f t="shared" si="11"/>
        <v>0</v>
      </c>
    </row>
    <row r="31" spans="1:13" x14ac:dyDescent="0.2">
      <c r="B31" s="104" t="s">
        <v>106</v>
      </c>
      <c r="C31" s="104" t="s">
        <v>107</v>
      </c>
      <c r="D31" s="104" t="s">
        <v>108</v>
      </c>
      <c r="E31" s="104" t="s">
        <v>109</v>
      </c>
      <c r="F31" s="104" t="s">
        <v>110</v>
      </c>
      <c r="G31" s="104" t="s">
        <v>111</v>
      </c>
      <c r="H31" s="104" t="s">
        <v>112</v>
      </c>
      <c r="I31" s="104" t="s">
        <v>113</v>
      </c>
      <c r="J31" s="104" t="s">
        <v>114</v>
      </c>
      <c r="K31" s="104" t="s">
        <v>115</v>
      </c>
      <c r="L31" s="104" t="s">
        <v>116</v>
      </c>
      <c r="M31" s="104" t="s">
        <v>117</v>
      </c>
    </row>
    <row r="32" spans="1:13" x14ac:dyDescent="0.2">
      <c r="A32" s="108" t="s">
        <v>123</v>
      </c>
      <c r="B32" s="111" t="e">
        <f>+B26</f>
        <v>#DIV/0!</v>
      </c>
      <c r="C32" s="111" t="e">
        <f>+C26+B32</f>
        <v>#DIV/0!</v>
      </c>
      <c r="D32" s="111" t="e">
        <f t="shared" ref="D32:M32" si="12">+D26+C32</f>
        <v>#DIV/0!</v>
      </c>
      <c r="E32" s="111" t="e">
        <f t="shared" si="12"/>
        <v>#DIV/0!</v>
      </c>
      <c r="F32" s="111" t="e">
        <f t="shared" si="12"/>
        <v>#DIV/0!</v>
      </c>
      <c r="G32" s="111" t="e">
        <f t="shared" si="12"/>
        <v>#DIV/0!</v>
      </c>
      <c r="H32" s="111" t="e">
        <f t="shared" si="12"/>
        <v>#DIV/0!</v>
      </c>
      <c r="I32" s="111" t="e">
        <f t="shared" si="12"/>
        <v>#DIV/0!</v>
      </c>
      <c r="J32" s="111" t="e">
        <f t="shared" si="12"/>
        <v>#DIV/0!</v>
      </c>
      <c r="K32" s="111" t="e">
        <f t="shared" si="12"/>
        <v>#DIV/0!</v>
      </c>
      <c r="L32" s="111" t="e">
        <f t="shared" si="12"/>
        <v>#DIV/0!</v>
      </c>
      <c r="M32" s="111" t="e">
        <f t="shared" si="12"/>
        <v>#DIV/0!</v>
      </c>
    </row>
    <row r="33" spans="1:13" x14ac:dyDescent="0.2">
      <c r="A33" s="108" t="s">
        <v>122</v>
      </c>
      <c r="B33" s="111" t="e">
        <f t="shared" ref="B33:B35" si="13">+B27</f>
        <v>#DIV/0!</v>
      </c>
      <c r="C33" s="111" t="e">
        <f t="shared" ref="C33:M35" si="14">+C27+B33</f>
        <v>#DIV/0!</v>
      </c>
      <c r="D33" s="111" t="e">
        <f t="shared" si="14"/>
        <v>#DIV/0!</v>
      </c>
      <c r="E33" s="111" t="e">
        <f t="shared" si="14"/>
        <v>#DIV/0!</v>
      </c>
      <c r="F33" s="111" t="e">
        <f t="shared" si="14"/>
        <v>#DIV/0!</v>
      </c>
      <c r="G33" s="111" t="e">
        <f t="shared" si="14"/>
        <v>#DIV/0!</v>
      </c>
      <c r="H33" s="111" t="e">
        <f t="shared" si="14"/>
        <v>#DIV/0!</v>
      </c>
      <c r="I33" s="111" t="e">
        <f t="shared" si="14"/>
        <v>#DIV/0!</v>
      </c>
      <c r="J33" s="111" t="e">
        <f t="shared" si="14"/>
        <v>#DIV/0!</v>
      </c>
      <c r="K33" s="111" t="e">
        <f t="shared" si="14"/>
        <v>#DIV/0!</v>
      </c>
      <c r="L33" s="111" t="e">
        <f t="shared" si="14"/>
        <v>#DIV/0!</v>
      </c>
      <c r="M33" s="111" t="e">
        <f t="shared" si="14"/>
        <v>#DIV/0!</v>
      </c>
    </row>
    <row r="34" spans="1:13" x14ac:dyDescent="0.2">
      <c r="A34" s="108" t="s">
        <v>124</v>
      </c>
      <c r="B34" s="111" t="e">
        <f t="shared" si="13"/>
        <v>#DIV/0!</v>
      </c>
      <c r="C34" s="111" t="e">
        <f t="shared" si="14"/>
        <v>#DIV/0!</v>
      </c>
      <c r="D34" s="111" t="e">
        <f t="shared" si="14"/>
        <v>#DIV/0!</v>
      </c>
      <c r="E34" s="111" t="e">
        <f t="shared" si="14"/>
        <v>#DIV/0!</v>
      </c>
      <c r="F34" s="111" t="e">
        <f t="shared" si="14"/>
        <v>#DIV/0!</v>
      </c>
      <c r="G34" s="111" t="e">
        <f t="shared" si="14"/>
        <v>#DIV/0!</v>
      </c>
      <c r="H34" s="111" t="e">
        <f t="shared" si="14"/>
        <v>#DIV/0!</v>
      </c>
      <c r="I34" s="111" t="e">
        <f t="shared" si="14"/>
        <v>#DIV/0!</v>
      </c>
      <c r="J34" s="111" t="e">
        <f t="shared" si="14"/>
        <v>#DIV/0!</v>
      </c>
      <c r="K34" s="111" t="e">
        <f t="shared" si="14"/>
        <v>#DIV/0!</v>
      </c>
      <c r="L34" s="111" t="e">
        <f t="shared" si="14"/>
        <v>#DIV/0!</v>
      </c>
      <c r="M34" s="111" t="e">
        <f t="shared" si="14"/>
        <v>#DIV/0!</v>
      </c>
    </row>
    <row r="35" spans="1:13" x14ac:dyDescent="0.2">
      <c r="A35">
        <v>2023</v>
      </c>
      <c r="B35" s="111">
        <f t="shared" si="13"/>
        <v>0</v>
      </c>
      <c r="C35" s="111">
        <f t="shared" si="14"/>
        <v>0</v>
      </c>
      <c r="D35" s="111">
        <f t="shared" si="14"/>
        <v>0</v>
      </c>
      <c r="E35" s="111">
        <f t="shared" si="14"/>
        <v>0</v>
      </c>
      <c r="F35" s="111">
        <f t="shared" si="14"/>
        <v>0</v>
      </c>
      <c r="G35" s="111">
        <f t="shared" si="14"/>
        <v>0</v>
      </c>
      <c r="H35" s="111">
        <f t="shared" si="14"/>
        <v>0</v>
      </c>
      <c r="I35" s="111">
        <f t="shared" si="14"/>
        <v>0</v>
      </c>
      <c r="J35" s="111">
        <f t="shared" si="14"/>
        <v>0</v>
      </c>
      <c r="K35" s="111">
        <f t="shared" si="14"/>
        <v>0</v>
      </c>
      <c r="L35" s="111">
        <f t="shared" si="14"/>
        <v>0</v>
      </c>
      <c r="M35" s="111">
        <f t="shared" si="14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T74"/>
  <sheetViews>
    <sheetView showGridLines="0" view="pageBreakPreview" topLeftCell="A6" zoomScale="74" zoomScaleSheetLayoutView="74" workbookViewId="0">
      <selection activeCell="B1" sqref="B1"/>
    </sheetView>
  </sheetViews>
  <sheetFormatPr baseColWidth="10" defaultColWidth="11.5703125" defaultRowHeight="16" x14ac:dyDescent="0.2"/>
  <cols>
    <col min="1" max="1" width="10.42578125" customWidth="1"/>
    <col min="7" max="7" width="15.28515625" bestFit="1" customWidth="1"/>
    <col min="13" max="13" width="15.28515625" bestFit="1" customWidth="1"/>
    <col min="14" max="14" width="26.7109375" bestFit="1" customWidth="1"/>
  </cols>
  <sheetData>
    <row r="1" spans="1:20" ht="32.25" customHeight="1" thickTop="1" thickBot="1" x14ac:dyDescent="0.4">
      <c r="A1" s="70" t="s">
        <v>92</v>
      </c>
      <c r="B1" s="70" t="s">
        <v>104</v>
      </c>
      <c r="C1" s="83"/>
      <c r="D1" s="83"/>
      <c r="E1" s="83"/>
      <c r="F1" s="70" t="s">
        <v>100</v>
      </c>
      <c r="G1" s="73">
        <f>'T12 Data'!C2</f>
        <v>42761</v>
      </c>
      <c r="H1" s="84"/>
      <c r="I1" s="4"/>
      <c r="J1" s="4"/>
      <c r="K1" s="4"/>
      <c r="L1" s="4"/>
      <c r="M1" s="4"/>
      <c r="N1" s="4"/>
      <c r="O1" s="5"/>
      <c r="R1" s="67" t="s">
        <v>96</v>
      </c>
      <c r="S1" s="68" t="s">
        <v>98</v>
      </c>
      <c r="T1" s="68" t="s">
        <v>99</v>
      </c>
    </row>
    <row r="2" spans="1:20" ht="30" customHeight="1" thickTop="1" thickBot="1" x14ac:dyDescent="0.4">
      <c r="A2" s="85" t="s">
        <v>93</v>
      </c>
      <c r="B2" s="70"/>
      <c r="C2" s="83"/>
      <c r="D2" s="83"/>
      <c r="E2" s="83"/>
      <c r="F2" s="83"/>
      <c r="G2" s="83"/>
      <c r="H2" s="84"/>
      <c r="I2" s="9"/>
      <c r="J2" s="15"/>
      <c r="K2" s="15"/>
      <c r="L2" s="15"/>
      <c r="M2" s="10"/>
      <c r="N2" s="9"/>
      <c r="O2" s="11"/>
      <c r="R2" s="69">
        <f>'T12 Data'!B6</f>
        <v>43466</v>
      </c>
      <c r="S2" s="66">
        <f>'T12 Data'!C6</f>
        <v>0</v>
      </c>
      <c r="T2" s="93">
        <f>'T12 Data'!D6</f>
        <v>0</v>
      </c>
    </row>
    <row r="3" spans="1:20" ht="17" thickTop="1" x14ac:dyDescent="0.2">
      <c r="H3" s="9"/>
      <c r="I3" s="9"/>
      <c r="J3" s="15"/>
      <c r="K3" s="15"/>
      <c r="L3" s="15"/>
      <c r="M3" s="9"/>
      <c r="N3" s="9"/>
      <c r="O3" s="11"/>
      <c r="R3" s="69">
        <f>'T12 Data'!B7</f>
        <v>43497</v>
      </c>
      <c r="S3" s="66">
        <f>'T12 Data'!C7</f>
        <v>0</v>
      </c>
      <c r="T3" s="93">
        <f>'T12 Data'!D7</f>
        <v>0</v>
      </c>
    </row>
    <row r="4" spans="1:20" x14ac:dyDescent="0.2">
      <c r="H4" s="9"/>
      <c r="I4" s="9"/>
      <c r="J4" s="9"/>
      <c r="K4" s="9"/>
      <c r="L4" s="9"/>
      <c r="M4" s="9"/>
      <c r="N4" s="9"/>
      <c r="O4" s="11"/>
      <c r="R4" s="69">
        <f>'T12 Data'!B8</f>
        <v>43525</v>
      </c>
      <c r="S4" s="66">
        <f>'T12 Data'!C8</f>
        <v>0</v>
      </c>
      <c r="T4" s="93">
        <f>'T12 Data'!D8</f>
        <v>0</v>
      </c>
    </row>
    <row r="5" spans="1:20" x14ac:dyDescent="0.2">
      <c r="H5" s="9"/>
      <c r="I5" s="9"/>
      <c r="J5" s="9"/>
      <c r="K5" s="9"/>
      <c r="L5" s="9"/>
      <c r="M5" s="9"/>
      <c r="N5" s="9"/>
      <c r="O5" s="11"/>
      <c r="R5" s="69">
        <f>'T12 Data'!B9</f>
        <v>43556</v>
      </c>
      <c r="S5" s="66">
        <f>'T12 Data'!C9</f>
        <v>0</v>
      </c>
      <c r="T5" s="93">
        <f>'T12 Data'!D9</f>
        <v>0</v>
      </c>
    </row>
    <row r="6" spans="1:20" x14ac:dyDescent="0.2">
      <c r="H6" s="9"/>
      <c r="I6" s="9"/>
      <c r="J6" s="9"/>
      <c r="K6" s="9"/>
      <c r="L6" s="9"/>
      <c r="M6" s="9"/>
      <c r="N6" s="9"/>
      <c r="O6" s="11"/>
      <c r="R6" s="69">
        <f>'T12 Data'!B10</f>
        <v>43586</v>
      </c>
      <c r="S6" s="66">
        <f>'T12 Data'!C10</f>
        <v>0</v>
      </c>
      <c r="T6" s="93">
        <f>'T12 Data'!D10</f>
        <v>0</v>
      </c>
    </row>
    <row r="7" spans="1:20" x14ac:dyDescent="0.2">
      <c r="H7" s="9"/>
      <c r="I7" s="9"/>
      <c r="J7" s="9"/>
      <c r="K7" s="9"/>
      <c r="L7" s="9"/>
      <c r="M7" s="9"/>
      <c r="N7" s="9"/>
      <c r="O7" s="11"/>
      <c r="R7" s="69">
        <f>'T12 Data'!B11</f>
        <v>43617</v>
      </c>
      <c r="S7" s="66">
        <f>'T12 Data'!C11</f>
        <v>0</v>
      </c>
      <c r="T7" s="93">
        <f>'T12 Data'!D11</f>
        <v>0</v>
      </c>
    </row>
    <row r="8" spans="1:20" x14ac:dyDescent="0.2">
      <c r="H8" s="9"/>
      <c r="I8" s="9"/>
      <c r="J8" s="9"/>
      <c r="K8" s="9"/>
      <c r="L8" s="9"/>
      <c r="M8" s="9"/>
      <c r="N8" s="9"/>
      <c r="O8" s="11"/>
      <c r="R8" s="69">
        <f>'T12 Data'!B12</f>
        <v>43647</v>
      </c>
      <c r="S8" s="66">
        <f>'T12 Data'!C12</f>
        <v>0</v>
      </c>
      <c r="T8" s="93">
        <f>'T12 Data'!D12</f>
        <v>0</v>
      </c>
    </row>
    <row r="9" spans="1:20" x14ac:dyDescent="0.2">
      <c r="H9" s="9"/>
      <c r="I9" s="9"/>
      <c r="J9" s="9"/>
      <c r="K9" s="59"/>
      <c r="L9" s="9"/>
      <c r="M9" s="9"/>
      <c r="N9" s="9"/>
      <c r="O9" s="11"/>
      <c r="R9" s="69">
        <f>'T12 Data'!B13</f>
        <v>43678</v>
      </c>
      <c r="S9" s="66">
        <f>'T12 Data'!C13</f>
        <v>0</v>
      </c>
      <c r="T9" s="93">
        <f>'T12 Data'!D13</f>
        <v>0</v>
      </c>
    </row>
    <row r="10" spans="1:20" x14ac:dyDescent="0.2">
      <c r="H10" s="9"/>
      <c r="I10" s="9"/>
      <c r="J10" s="9"/>
      <c r="K10" s="9"/>
      <c r="L10" s="9"/>
      <c r="M10" s="9"/>
      <c r="N10" s="9"/>
      <c r="O10" s="11"/>
      <c r="R10" s="69">
        <f>'T12 Data'!B14</f>
        <v>43709</v>
      </c>
      <c r="S10" s="66">
        <f>'T12 Data'!C14</f>
        <v>0</v>
      </c>
      <c r="T10" s="93">
        <f>'T12 Data'!D14</f>
        <v>0</v>
      </c>
    </row>
    <row r="11" spans="1:20" x14ac:dyDescent="0.2">
      <c r="H11" s="9"/>
      <c r="I11" s="9"/>
      <c r="J11" s="9"/>
      <c r="K11" s="9"/>
      <c r="L11" s="9"/>
      <c r="M11" s="9"/>
      <c r="N11" s="9"/>
      <c r="O11" s="11"/>
      <c r="R11" s="69">
        <f>'T12 Data'!B15</f>
        <v>43739</v>
      </c>
      <c r="S11" s="66">
        <f>'T12 Data'!C15</f>
        <v>0</v>
      </c>
      <c r="T11" s="93">
        <f>'T12 Data'!D15</f>
        <v>0</v>
      </c>
    </row>
    <row r="12" spans="1:20" x14ac:dyDescent="0.2">
      <c r="H12" s="9"/>
      <c r="I12" s="9"/>
      <c r="J12" s="9"/>
      <c r="K12" s="9"/>
      <c r="L12" s="9"/>
      <c r="M12" s="9"/>
      <c r="N12" s="9"/>
      <c r="O12" s="11"/>
      <c r="R12" s="69">
        <f>'T12 Data'!B16</f>
        <v>43770</v>
      </c>
      <c r="S12" s="66">
        <f>'T12 Data'!C16</f>
        <v>0</v>
      </c>
      <c r="T12" s="93">
        <f>'T12 Data'!D16</f>
        <v>0</v>
      </c>
    </row>
    <row r="13" spans="1:20" x14ac:dyDescent="0.2">
      <c r="H13" s="9"/>
      <c r="I13" s="9"/>
      <c r="J13" s="9"/>
      <c r="K13" s="9"/>
      <c r="L13" s="9"/>
      <c r="M13" s="9"/>
      <c r="N13" s="9"/>
      <c r="O13" s="11"/>
      <c r="R13" s="69">
        <f>'T12 Data'!B17</f>
        <v>43800</v>
      </c>
      <c r="S13" s="66">
        <f>'T12 Data'!C17</f>
        <v>0</v>
      </c>
      <c r="T13" s="93">
        <f>'T12 Data'!D17</f>
        <v>0</v>
      </c>
    </row>
    <row r="14" spans="1:20" x14ac:dyDescent="0.2">
      <c r="H14" s="9"/>
      <c r="I14" s="9"/>
      <c r="J14" s="9"/>
      <c r="K14" s="9"/>
      <c r="L14" s="9"/>
      <c r="M14" s="9"/>
      <c r="N14" s="9"/>
      <c r="O14" s="11"/>
      <c r="R14" s="69">
        <f>'T12 Data'!B18</f>
        <v>43831</v>
      </c>
      <c r="S14" s="66">
        <f>'T12 Data'!C18</f>
        <v>0</v>
      </c>
      <c r="T14" s="93">
        <f>'T12 Data'!D18</f>
        <v>0</v>
      </c>
    </row>
    <row r="15" spans="1:20" x14ac:dyDescent="0.2">
      <c r="H15" s="9"/>
      <c r="I15" s="9"/>
      <c r="J15" s="9"/>
      <c r="K15" s="9"/>
      <c r="L15" s="9"/>
      <c r="M15" s="9"/>
      <c r="N15" s="9"/>
      <c r="O15" s="11"/>
      <c r="R15" s="69">
        <f>'T12 Data'!B19</f>
        <v>43862</v>
      </c>
      <c r="S15" s="66">
        <f>'T12 Data'!C19</f>
        <v>0</v>
      </c>
      <c r="T15" s="93">
        <f>'T12 Data'!D19</f>
        <v>0</v>
      </c>
    </row>
    <row r="16" spans="1:20" x14ac:dyDescent="0.2">
      <c r="H16" s="9"/>
      <c r="I16" s="9"/>
      <c r="J16" s="9"/>
      <c r="K16" s="9"/>
      <c r="L16" s="9"/>
      <c r="M16" s="9"/>
      <c r="N16" s="9"/>
      <c r="O16" s="11"/>
      <c r="R16" s="69">
        <f>'T12 Data'!B20</f>
        <v>43891</v>
      </c>
      <c r="S16" s="66">
        <f>'T12 Data'!C20</f>
        <v>0</v>
      </c>
      <c r="T16" s="93">
        <f>'T12 Data'!D20</f>
        <v>0</v>
      </c>
    </row>
    <row r="17" spans="8:20" x14ac:dyDescent="0.2">
      <c r="H17" s="9"/>
      <c r="I17" s="9"/>
      <c r="J17" s="9"/>
      <c r="K17" s="59"/>
      <c r="L17" s="9"/>
      <c r="M17" s="9"/>
      <c r="N17" s="9"/>
      <c r="O17" s="11"/>
      <c r="R17" s="69">
        <f>'T12 Data'!B21</f>
        <v>43922</v>
      </c>
      <c r="S17" s="66">
        <f>'T12 Data'!C21</f>
        <v>0</v>
      </c>
      <c r="T17" s="93">
        <f>'T12 Data'!D21</f>
        <v>0</v>
      </c>
    </row>
    <row r="18" spans="8:20" x14ac:dyDescent="0.2">
      <c r="H18" s="9"/>
      <c r="I18" s="9"/>
      <c r="J18" s="9"/>
      <c r="K18" s="9"/>
      <c r="L18" s="9"/>
      <c r="M18" s="9"/>
      <c r="N18" s="9"/>
      <c r="O18" s="11"/>
      <c r="R18" s="69">
        <f>'T12 Data'!B22</f>
        <v>43952</v>
      </c>
      <c r="S18" s="66">
        <f>'T12 Data'!C22</f>
        <v>0</v>
      </c>
      <c r="T18" s="93">
        <f>'T12 Data'!D22</f>
        <v>0</v>
      </c>
    </row>
    <row r="19" spans="8:20" x14ac:dyDescent="0.2">
      <c r="H19" s="9"/>
      <c r="I19" s="9"/>
      <c r="J19" s="9"/>
      <c r="K19" s="9"/>
      <c r="L19" s="9"/>
      <c r="M19" s="9"/>
      <c r="N19" s="9"/>
      <c r="O19" s="11"/>
      <c r="R19" s="69">
        <f>'T12 Data'!B23</f>
        <v>43983</v>
      </c>
      <c r="S19" s="66">
        <f>'T12 Data'!C23</f>
        <v>0</v>
      </c>
      <c r="T19" s="93">
        <f>'T12 Data'!D23</f>
        <v>0</v>
      </c>
    </row>
    <row r="20" spans="8:20" x14ac:dyDescent="0.2">
      <c r="H20" s="9"/>
      <c r="I20" s="9"/>
      <c r="J20" s="9"/>
      <c r="K20" s="9"/>
      <c r="L20" s="9"/>
      <c r="M20" s="9"/>
      <c r="N20" s="9"/>
      <c r="O20" s="11"/>
      <c r="R20" s="69">
        <f>'T12 Data'!B24</f>
        <v>44013</v>
      </c>
      <c r="S20" s="66">
        <f>'T12 Data'!C24</f>
        <v>0</v>
      </c>
      <c r="T20" s="93">
        <f>'T12 Data'!D24</f>
        <v>0</v>
      </c>
    </row>
    <row r="21" spans="8:20" x14ac:dyDescent="0.2">
      <c r="H21" s="9"/>
      <c r="I21" s="9"/>
      <c r="J21" s="9"/>
      <c r="K21" s="9"/>
      <c r="L21" s="9"/>
      <c r="M21" s="9"/>
      <c r="N21" s="9"/>
      <c r="O21" s="11"/>
      <c r="R21" s="69">
        <f>'T12 Data'!B25</f>
        <v>44044</v>
      </c>
      <c r="S21" s="66">
        <f>'T12 Data'!C25</f>
        <v>0</v>
      </c>
      <c r="T21" s="93">
        <f>'T12 Data'!D25</f>
        <v>0</v>
      </c>
    </row>
    <row r="22" spans="8:20" x14ac:dyDescent="0.2">
      <c r="H22" s="9"/>
      <c r="I22" s="9"/>
      <c r="J22" s="9"/>
      <c r="K22" s="9"/>
      <c r="L22" s="9"/>
      <c r="M22" s="9"/>
      <c r="N22" s="9"/>
      <c r="O22" s="11"/>
      <c r="R22" s="69">
        <f>'T12 Data'!B26</f>
        <v>44075</v>
      </c>
      <c r="S22" s="66">
        <f>'T12 Data'!C26</f>
        <v>0</v>
      </c>
      <c r="T22" s="93">
        <f>'T12 Data'!D26</f>
        <v>0</v>
      </c>
    </row>
    <row r="23" spans="8:20" x14ac:dyDescent="0.2">
      <c r="H23" s="9"/>
      <c r="I23" s="9"/>
      <c r="J23" s="9"/>
      <c r="K23" s="9"/>
      <c r="L23" s="9"/>
      <c r="M23" s="9"/>
      <c r="N23" s="9"/>
      <c r="O23" s="11"/>
      <c r="R23" s="69">
        <f>'T12 Data'!B27</f>
        <v>44105</v>
      </c>
      <c r="S23" s="66">
        <f>'T12 Data'!C27</f>
        <v>0</v>
      </c>
      <c r="T23" s="93">
        <f>'T12 Data'!D27</f>
        <v>0</v>
      </c>
    </row>
    <row r="24" spans="8:20" x14ac:dyDescent="0.2">
      <c r="H24" s="9"/>
      <c r="I24" s="9"/>
      <c r="J24" s="9"/>
      <c r="K24" s="9"/>
      <c r="L24" s="9"/>
      <c r="M24" s="9"/>
      <c r="N24" s="9"/>
      <c r="O24" s="11"/>
      <c r="R24" s="69">
        <f>'T12 Data'!B28</f>
        <v>44136</v>
      </c>
      <c r="S24" s="66">
        <f>'T12 Data'!C28</f>
        <v>0</v>
      </c>
      <c r="T24" s="93">
        <f>'T12 Data'!D28</f>
        <v>0</v>
      </c>
    </row>
    <row r="25" spans="8:20" x14ac:dyDescent="0.2">
      <c r="H25" s="9"/>
      <c r="I25" s="9"/>
      <c r="J25" s="9"/>
      <c r="K25" s="9"/>
      <c r="L25" s="9"/>
      <c r="M25" s="9"/>
      <c r="N25" s="9"/>
      <c r="O25" s="11"/>
      <c r="R25" s="69">
        <f>'T12 Data'!B29</f>
        <v>44166</v>
      </c>
      <c r="S25" s="66">
        <f>'T12 Data'!C29</f>
        <v>0</v>
      </c>
      <c r="T25" s="93">
        <f>'T12 Data'!D29</f>
        <v>0</v>
      </c>
    </row>
    <row r="26" spans="8:20" x14ac:dyDescent="0.2">
      <c r="H26" s="9"/>
      <c r="I26" s="9"/>
      <c r="J26" s="9"/>
      <c r="K26" s="9"/>
      <c r="L26" s="9"/>
      <c r="M26" s="9"/>
      <c r="N26" s="9"/>
      <c r="O26" s="11"/>
      <c r="R26" s="69">
        <f>'T12 Data'!B30</f>
        <v>44197</v>
      </c>
      <c r="S26" s="66">
        <f>'T12 Data'!C30</f>
        <v>0</v>
      </c>
      <c r="T26" s="93">
        <f>'T12 Data'!D30</f>
        <v>0</v>
      </c>
    </row>
    <row r="27" spans="8:20" x14ac:dyDescent="0.2">
      <c r="H27" s="9"/>
      <c r="I27" s="9"/>
      <c r="J27" s="9"/>
      <c r="K27" s="9"/>
      <c r="L27" s="9"/>
      <c r="M27" s="9"/>
      <c r="N27" s="9"/>
      <c r="O27" s="11"/>
      <c r="R27" s="69">
        <f>'T12 Data'!B31</f>
        <v>44228</v>
      </c>
      <c r="S27" s="66">
        <f>'T12 Data'!C31</f>
        <v>0</v>
      </c>
      <c r="T27" s="93">
        <f>'T12 Data'!D31</f>
        <v>0</v>
      </c>
    </row>
    <row r="28" spans="8:20" x14ac:dyDescent="0.2">
      <c r="H28" s="9"/>
      <c r="I28" s="9"/>
      <c r="J28" s="9"/>
      <c r="K28" s="9"/>
      <c r="L28" s="9"/>
      <c r="M28" s="9"/>
      <c r="N28" s="9"/>
      <c r="O28" s="11"/>
      <c r="R28" s="69">
        <f>'T12 Data'!B32</f>
        <v>44256</v>
      </c>
      <c r="S28" s="66">
        <f>'T12 Data'!C32</f>
        <v>0</v>
      </c>
      <c r="T28" s="93">
        <f>'T12 Data'!D32</f>
        <v>0</v>
      </c>
    </row>
    <row r="29" spans="8:20" x14ac:dyDescent="0.2">
      <c r="R29" s="69">
        <f>'T12 Data'!B33</f>
        <v>44287</v>
      </c>
      <c r="S29" s="66">
        <f>'T12 Data'!C33</f>
        <v>0</v>
      </c>
      <c r="T29" s="93">
        <f>'T12 Data'!D33</f>
        <v>0</v>
      </c>
    </row>
    <row r="30" spans="8:20" x14ac:dyDescent="0.2">
      <c r="R30" s="69">
        <f>'T12 Data'!B34</f>
        <v>44317</v>
      </c>
      <c r="S30" s="66">
        <f>'T12 Data'!C34</f>
        <v>0</v>
      </c>
      <c r="T30" s="93">
        <f>'T12 Data'!D34</f>
        <v>0</v>
      </c>
    </row>
    <row r="31" spans="8:20" x14ac:dyDescent="0.2">
      <c r="R31" s="69">
        <f>'T12 Data'!B35</f>
        <v>44348</v>
      </c>
      <c r="S31" s="66">
        <f>'T12 Data'!C35</f>
        <v>0</v>
      </c>
      <c r="T31" s="93">
        <f>'T12 Data'!D35</f>
        <v>0</v>
      </c>
    </row>
    <row r="32" spans="8:20" x14ac:dyDescent="0.2">
      <c r="R32" s="69">
        <f>'T12 Data'!B36</f>
        <v>44378</v>
      </c>
      <c r="S32" s="66">
        <f>'T12 Data'!C36</f>
        <v>0</v>
      </c>
      <c r="T32" s="93">
        <f>'T12 Data'!D36</f>
        <v>0</v>
      </c>
    </row>
    <row r="33" spans="1:20" x14ac:dyDescent="0.2">
      <c r="R33" s="69">
        <f>'T12 Data'!B37</f>
        <v>44409</v>
      </c>
      <c r="S33" s="66">
        <f>'T12 Data'!C37</f>
        <v>0</v>
      </c>
      <c r="T33" s="93">
        <f>'T12 Data'!D37</f>
        <v>0</v>
      </c>
    </row>
    <row r="34" spans="1:20" x14ac:dyDescent="0.2">
      <c r="R34" s="69">
        <f>'T12 Data'!B38</f>
        <v>44440</v>
      </c>
      <c r="S34" s="66">
        <f>'T12 Data'!C38</f>
        <v>0</v>
      </c>
      <c r="T34" s="93">
        <f>'T12 Data'!D38</f>
        <v>0</v>
      </c>
    </row>
    <row r="35" spans="1:20" x14ac:dyDescent="0.2">
      <c r="R35" s="69">
        <f>'T12 Data'!B39</f>
        <v>44470</v>
      </c>
      <c r="S35" s="66">
        <f>'T12 Data'!C39</f>
        <v>0</v>
      </c>
      <c r="T35" s="93">
        <f>'T12 Data'!D39</f>
        <v>0</v>
      </c>
    </row>
    <row r="36" spans="1:20" x14ac:dyDescent="0.2">
      <c r="R36" s="69">
        <f>'T12 Data'!B40</f>
        <v>44501</v>
      </c>
      <c r="S36" s="66">
        <f>'T12 Data'!C40</f>
        <v>0</v>
      </c>
      <c r="T36" s="93">
        <f>'T12 Data'!D40</f>
        <v>0</v>
      </c>
    </row>
    <row r="37" spans="1:20" x14ac:dyDescent="0.2">
      <c r="R37" s="69">
        <f>'T12 Data'!B41</f>
        <v>44531</v>
      </c>
      <c r="S37" s="66">
        <f>'T12 Data'!C41</f>
        <v>0</v>
      </c>
      <c r="T37" s="93">
        <f>'T12 Data'!D41</f>
        <v>0</v>
      </c>
    </row>
    <row r="38" spans="1:20" x14ac:dyDescent="0.2">
      <c r="R38" s="69">
        <f>'T12 Data'!B42</f>
        <v>44562</v>
      </c>
      <c r="S38" s="66" t="e">
        <f>'T12 Data'!#REF!</f>
        <v>#REF!</v>
      </c>
      <c r="T38" s="93">
        <f>'T12 Data'!D42</f>
        <v>0</v>
      </c>
    </row>
    <row r="39" spans="1:20" x14ac:dyDescent="0.2">
      <c r="R39" s="69">
        <f>'T12 Data'!B43</f>
        <v>44593</v>
      </c>
      <c r="S39" s="66">
        <f>'T12 Data'!C42</f>
        <v>0</v>
      </c>
      <c r="T39" s="93">
        <f>'T12 Data'!D43</f>
        <v>0</v>
      </c>
    </row>
    <row r="40" spans="1:20" ht="17" thickBot="1" x14ac:dyDescent="0.25">
      <c r="R40" s="69">
        <f>'T12 Data'!B44</f>
        <v>44621</v>
      </c>
      <c r="S40" s="66">
        <f>'T12 Data'!C44</f>
        <v>0</v>
      </c>
      <c r="T40" s="93">
        <f>'T12 Data'!D44</f>
        <v>0</v>
      </c>
    </row>
    <row r="41" spans="1:20" ht="18" thickTop="1" thickBot="1" x14ac:dyDescent="0.25">
      <c r="A41" s="60" t="s">
        <v>91</v>
      </c>
      <c r="B41" s="61"/>
      <c r="C41" s="62"/>
      <c r="D41" s="62"/>
      <c r="E41" s="62"/>
      <c r="F41" s="62"/>
      <c r="G41" s="62"/>
      <c r="H41" s="63"/>
      <c r="I41" s="64"/>
      <c r="J41" s="62"/>
      <c r="K41" s="62"/>
      <c r="L41" s="62"/>
      <c r="M41" s="62"/>
      <c r="N41" s="62"/>
      <c r="O41" s="65"/>
      <c r="R41" s="69">
        <f>'T12 Data'!B45</f>
        <v>44652</v>
      </c>
      <c r="S41" s="66">
        <f>'T12 Data'!C45</f>
        <v>0</v>
      </c>
      <c r="T41" s="93">
        <f>'T12 Data'!D45</f>
        <v>0</v>
      </c>
    </row>
    <row r="42" spans="1:20" ht="17" thickTop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R42" s="69">
        <f>'T12 Data'!B46</f>
        <v>44682</v>
      </c>
      <c r="S42" s="66">
        <f>'T12 Data'!C46</f>
        <v>0</v>
      </c>
      <c r="T42" s="93">
        <f>'T12 Data'!D46</f>
        <v>0</v>
      </c>
    </row>
    <row r="43" spans="1:20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R43" s="69">
        <f>'T12 Data'!B47</f>
        <v>44713</v>
      </c>
      <c r="S43" s="66">
        <f>'T12 Data'!C47</f>
        <v>0</v>
      </c>
      <c r="T43" s="93">
        <f>'T12 Data'!D47</f>
        <v>0</v>
      </c>
    </row>
    <row r="44" spans="1:20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R44" s="69">
        <f>'T12 Data'!B48</f>
        <v>44743</v>
      </c>
      <c r="S44" s="66">
        <f>'T12 Data'!C48</f>
        <v>0</v>
      </c>
      <c r="T44" s="93">
        <f>'T12 Data'!D48</f>
        <v>0</v>
      </c>
    </row>
    <row r="45" spans="1:20" x14ac:dyDescent="0.2">
      <c r="R45" s="69">
        <f>'T12 Data'!B49</f>
        <v>44774</v>
      </c>
      <c r="S45" s="66">
        <f>'T12 Data'!C49</f>
        <v>0</v>
      </c>
      <c r="T45" s="93">
        <f>'T12 Data'!D49</f>
        <v>0</v>
      </c>
    </row>
    <row r="46" spans="1:20" x14ac:dyDescent="0.2">
      <c r="R46" s="69">
        <f>'T12 Data'!B50</f>
        <v>44805</v>
      </c>
      <c r="S46" s="66">
        <f>'T12 Data'!C50</f>
        <v>0</v>
      </c>
      <c r="T46" s="93">
        <f>'T12 Data'!D50</f>
        <v>0</v>
      </c>
    </row>
    <row r="47" spans="1:20" x14ac:dyDescent="0.2">
      <c r="R47" s="69">
        <f>'T12 Data'!B51</f>
        <v>44835</v>
      </c>
      <c r="S47" s="66">
        <f>'T12 Data'!C51</f>
        <v>0</v>
      </c>
      <c r="T47" s="93">
        <f>'T12 Data'!D51</f>
        <v>0</v>
      </c>
    </row>
    <row r="48" spans="1:20" x14ac:dyDescent="0.2">
      <c r="R48" s="69">
        <f>'T12 Data'!B52</f>
        <v>44866</v>
      </c>
      <c r="S48" s="66">
        <f>'T12 Data'!C52</f>
        <v>0</v>
      </c>
      <c r="T48" s="93">
        <f>'T12 Data'!D52</f>
        <v>0</v>
      </c>
    </row>
    <row r="49" spans="15:20" x14ac:dyDescent="0.2">
      <c r="R49" s="69">
        <f>'T12 Data'!B53</f>
        <v>44896</v>
      </c>
      <c r="S49" s="92">
        <f>'T12 Data'!C54</f>
        <v>0</v>
      </c>
      <c r="T49" s="93">
        <f>'T12 Data'!D53</f>
        <v>0</v>
      </c>
    </row>
    <row r="50" spans="15:20" ht="15" customHeight="1" x14ac:dyDescent="0.2">
      <c r="O50" s="126"/>
      <c r="R50" s="69">
        <f>'T12 Data'!B54</f>
        <v>44927</v>
      </c>
      <c r="S50" s="92">
        <f>'T12 Data'!C55</f>
        <v>0</v>
      </c>
      <c r="T50" s="93">
        <f>'T12 Data'!D54</f>
        <v>0</v>
      </c>
    </row>
    <row r="51" spans="15:20" x14ac:dyDescent="0.2">
      <c r="O51" s="126"/>
      <c r="R51" s="69">
        <f>'T12 Data'!B55</f>
        <v>44958</v>
      </c>
      <c r="S51" s="92">
        <f>'T12 Data'!C56</f>
        <v>0</v>
      </c>
      <c r="T51" s="93">
        <f>'T12 Data'!D55</f>
        <v>0</v>
      </c>
    </row>
    <row r="52" spans="15:20" x14ac:dyDescent="0.2">
      <c r="O52" s="126"/>
      <c r="R52" s="69">
        <f>'T12 Data'!B56</f>
        <v>44986</v>
      </c>
      <c r="S52" s="92">
        <f>'T12 Data'!C57</f>
        <v>0</v>
      </c>
      <c r="T52" s="93">
        <f>'T12 Data'!D56</f>
        <v>0</v>
      </c>
    </row>
    <row r="53" spans="15:20" x14ac:dyDescent="0.2">
      <c r="O53" s="126"/>
      <c r="R53" s="69">
        <f>'T12 Data'!B57</f>
        <v>45017</v>
      </c>
      <c r="S53" s="66">
        <f>'T12 Data'!C57</f>
        <v>0</v>
      </c>
      <c r="T53" s="93">
        <f>'T12 Data'!D57</f>
        <v>0</v>
      </c>
    </row>
    <row r="54" spans="15:20" x14ac:dyDescent="0.2">
      <c r="O54" s="126"/>
      <c r="R54" s="69">
        <f>'T12 Data'!B58</f>
        <v>45047</v>
      </c>
      <c r="S54" s="66">
        <f>'T12 Data'!C58</f>
        <v>0</v>
      </c>
      <c r="T54" s="93">
        <f>'T12 Data'!D58</f>
        <v>0</v>
      </c>
    </row>
    <row r="55" spans="15:20" x14ac:dyDescent="0.2">
      <c r="O55" s="126"/>
      <c r="R55" s="69">
        <f>'T12 Data'!B59</f>
        <v>45078</v>
      </c>
      <c r="S55" s="66">
        <f>'T12 Data'!C59</f>
        <v>0</v>
      </c>
      <c r="T55" s="93">
        <f>'T12 Data'!D59</f>
        <v>0</v>
      </c>
    </row>
    <row r="56" spans="15:20" x14ac:dyDescent="0.2">
      <c r="O56" s="126"/>
      <c r="R56" s="69">
        <f>'T12 Data'!B60</f>
        <v>45108</v>
      </c>
      <c r="S56" s="66">
        <f>'T12 Data'!C60</f>
        <v>0</v>
      </c>
      <c r="T56" s="93">
        <f>'T12 Data'!D60</f>
        <v>0</v>
      </c>
    </row>
    <row r="57" spans="15:20" x14ac:dyDescent="0.2">
      <c r="O57" s="126"/>
      <c r="R57" s="69">
        <f>'T12 Data'!B61</f>
        <v>45139</v>
      </c>
      <c r="S57" s="66">
        <f>'T12 Data'!C61</f>
        <v>0</v>
      </c>
      <c r="T57" s="93">
        <f>'T12 Data'!D61</f>
        <v>0</v>
      </c>
    </row>
    <row r="58" spans="15:20" x14ac:dyDescent="0.2">
      <c r="O58" s="126"/>
      <c r="R58" s="69">
        <f>'T12 Data'!B62</f>
        <v>45170</v>
      </c>
      <c r="S58" s="66">
        <f>'T12 Data'!C62</f>
        <v>0</v>
      </c>
      <c r="T58" s="93">
        <f>'T12 Data'!D62</f>
        <v>0</v>
      </c>
    </row>
    <row r="59" spans="15:20" x14ac:dyDescent="0.2">
      <c r="O59" s="126"/>
      <c r="R59" s="69">
        <f>'T12 Data'!B63</f>
        <v>45200</v>
      </c>
      <c r="S59" s="66">
        <f>'T12 Data'!C63</f>
        <v>0</v>
      </c>
      <c r="T59" s="93">
        <f>'T12 Data'!D63</f>
        <v>0</v>
      </c>
    </row>
    <row r="60" spans="15:20" x14ac:dyDescent="0.2">
      <c r="O60" s="126"/>
      <c r="R60" s="69">
        <f>'T12 Data'!B64</f>
        <v>45231</v>
      </c>
      <c r="S60" s="66">
        <f>'T12 Data'!C64</f>
        <v>0</v>
      </c>
      <c r="T60" s="93">
        <f>'T12 Data'!D64</f>
        <v>0</v>
      </c>
    </row>
    <row r="61" spans="15:20" x14ac:dyDescent="0.2">
      <c r="O61" s="126"/>
      <c r="R61" s="69">
        <f>'T12 Data'!B65</f>
        <v>45261</v>
      </c>
      <c r="S61" s="66">
        <f>'T12 Data'!C65</f>
        <v>0</v>
      </c>
      <c r="T61" s="93">
        <f>'T12 Data'!D65</f>
        <v>0</v>
      </c>
    </row>
    <row r="62" spans="15:20" x14ac:dyDescent="0.2">
      <c r="O62" s="126"/>
      <c r="R62" s="69">
        <f>'T12 Data'!B66</f>
        <v>45292</v>
      </c>
      <c r="S62" s="66">
        <f>'T12 Data'!C66</f>
        <v>0</v>
      </c>
      <c r="T62" s="93">
        <f>'T12 Data'!D66</f>
        <v>0</v>
      </c>
    </row>
    <row r="63" spans="15:20" x14ac:dyDescent="0.2">
      <c r="O63" s="126"/>
      <c r="R63" s="69">
        <f>'T12 Data'!B67</f>
        <v>45323</v>
      </c>
      <c r="S63" s="66">
        <f>'T12 Data'!C67</f>
        <v>0</v>
      </c>
      <c r="T63" s="93">
        <f>'T12 Data'!D67</f>
        <v>0</v>
      </c>
    </row>
    <row r="64" spans="15:20" x14ac:dyDescent="0.2">
      <c r="O64" s="126"/>
      <c r="R64" s="69">
        <f>'T12 Data'!B68</f>
        <v>45352</v>
      </c>
      <c r="S64" s="66">
        <f>'T12 Data'!C68</f>
        <v>0</v>
      </c>
      <c r="T64" s="93">
        <f>'T12 Data'!D68</f>
        <v>0</v>
      </c>
    </row>
    <row r="65" spans="15:20" x14ac:dyDescent="0.2">
      <c r="O65" s="126"/>
      <c r="R65" s="69">
        <f>'T12 Data'!B69</f>
        <v>45383</v>
      </c>
      <c r="S65" s="66">
        <f>'T12 Data'!C69</f>
        <v>0</v>
      </c>
      <c r="T65" s="93">
        <f>'T12 Data'!D69</f>
        <v>0</v>
      </c>
    </row>
    <row r="66" spans="15:20" x14ac:dyDescent="0.2">
      <c r="O66" s="126"/>
      <c r="R66" s="69">
        <f>'T12 Data'!B70</f>
        <v>45413</v>
      </c>
      <c r="S66" s="66">
        <f>'T12 Data'!C70</f>
        <v>0</v>
      </c>
      <c r="T66" s="93">
        <f>'T12 Data'!D70</f>
        <v>0</v>
      </c>
    </row>
    <row r="67" spans="15:20" x14ac:dyDescent="0.2">
      <c r="O67" s="126"/>
      <c r="R67" s="69">
        <f>'T12 Data'!B71</f>
        <v>45444</v>
      </c>
      <c r="S67" s="66">
        <f>'T12 Data'!C71</f>
        <v>0</v>
      </c>
      <c r="T67" s="93">
        <f>'T12 Data'!D71</f>
        <v>0</v>
      </c>
    </row>
    <row r="68" spans="15:20" x14ac:dyDescent="0.2">
      <c r="O68" s="126"/>
      <c r="R68" s="69">
        <f>'T12 Data'!B72</f>
        <v>45474</v>
      </c>
      <c r="S68" s="66">
        <f>'T12 Data'!C72</f>
        <v>0</v>
      </c>
      <c r="T68" s="93">
        <f>'T12 Data'!D72</f>
        <v>0</v>
      </c>
    </row>
    <row r="69" spans="15:20" x14ac:dyDescent="0.2">
      <c r="O69" s="86"/>
      <c r="R69" s="69">
        <f>'T12 Data'!B73</f>
        <v>45505</v>
      </c>
      <c r="S69" s="66">
        <f>'T12 Data'!C73</f>
        <v>0</v>
      </c>
      <c r="T69" s="93">
        <f>'T12 Data'!D73</f>
        <v>0</v>
      </c>
    </row>
    <row r="70" spans="15:20" x14ac:dyDescent="0.2">
      <c r="O70" s="86"/>
      <c r="R70" s="69">
        <f>'T12 Data'!B74</f>
        <v>45536</v>
      </c>
      <c r="S70" s="66">
        <f>'T12 Data'!C74</f>
        <v>0</v>
      </c>
      <c r="T70" s="93">
        <f>'T12 Data'!D74</f>
        <v>0</v>
      </c>
    </row>
    <row r="71" spans="15:20" x14ac:dyDescent="0.2">
      <c r="O71" s="86"/>
    </row>
    <row r="72" spans="15:20" x14ac:dyDescent="0.2">
      <c r="O72" s="86"/>
    </row>
    <row r="73" spans="15:20" x14ac:dyDescent="0.2">
      <c r="O73" s="86"/>
    </row>
    <row r="74" spans="15:20" x14ac:dyDescent="0.2">
      <c r="O74" s="86"/>
    </row>
  </sheetData>
  <mergeCells count="1">
    <mergeCell ref="O50:O68"/>
  </mergeCells>
  <pageMargins left="0.75" right="0.75" top="1" bottom="1" header="0.5" footer="0.5"/>
  <pageSetup paperSize="9" scale="40" orientation="landscape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S70"/>
  <sheetViews>
    <sheetView showGridLines="0" view="pageBreakPreview" topLeftCell="A7" zoomScale="60" workbookViewId="0">
      <selection activeCell="J3" sqref="J3"/>
    </sheetView>
  </sheetViews>
  <sheetFormatPr baseColWidth="10" defaultColWidth="11.5703125" defaultRowHeight="16" x14ac:dyDescent="0.2"/>
  <cols>
    <col min="1" max="1" width="10.42578125" customWidth="1"/>
    <col min="2" max="2" width="29.7109375" customWidth="1"/>
    <col min="7" max="7" width="15.28515625" bestFit="1" customWidth="1"/>
  </cols>
  <sheetData>
    <row r="1" spans="1:19" s="78" customFormat="1" ht="34" thickTop="1" thickBot="1" x14ac:dyDescent="0.4">
      <c r="A1" s="70" t="s">
        <v>92</v>
      </c>
      <c r="B1" s="71" t="s">
        <v>105</v>
      </c>
      <c r="C1" s="72"/>
      <c r="D1" s="72"/>
      <c r="E1" s="72"/>
      <c r="F1" s="70" t="s">
        <v>100</v>
      </c>
      <c r="G1" s="73">
        <f>'T12 Data'!C2</f>
        <v>42761</v>
      </c>
      <c r="H1" s="74"/>
      <c r="I1" s="75"/>
      <c r="J1" s="75"/>
      <c r="K1" s="75"/>
      <c r="L1" s="75"/>
      <c r="M1" s="75"/>
      <c r="N1" s="75"/>
      <c r="O1" s="76"/>
      <c r="P1" s="77"/>
      <c r="Q1" s="67" t="s">
        <v>96</v>
      </c>
      <c r="R1" s="68" t="s">
        <v>98</v>
      </c>
      <c r="S1" s="68" t="s">
        <v>99</v>
      </c>
    </row>
    <row r="2" spans="1:19" s="78" customFormat="1" ht="30" customHeight="1" thickTop="1" thickBot="1" x14ac:dyDescent="0.4">
      <c r="A2" s="79" t="s">
        <v>89</v>
      </c>
      <c r="B2" s="71"/>
      <c r="C2" s="72"/>
      <c r="D2" s="72"/>
      <c r="E2" s="72"/>
      <c r="F2" s="72"/>
      <c r="G2" s="72"/>
      <c r="H2" s="74"/>
      <c r="I2" s="80"/>
      <c r="J2" s="80"/>
      <c r="K2" s="80"/>
      <c r="L2" s="80"/>
      <c r="M2" s="81"/>
      <c r="N2" s="80"/>
      <c r="O2" s="82"/>
      <c r="P2" s="77"/>
      <c r="Q2" s="69">
        <f>'T12 Data'!B6</f>
        <v>43466</v>
      </c>
      <c r="R2" s="92">
        <f>'T12 Data'!C6</f>
        <v>0</v>
      </c>
      <c r="S2" s="92">
        <f>'T12 Data'!D6</f>
        <v>0</v>
      </c>
    </row>
    <row r="3" spans="1:19" ht="17" thickTop="1" x14ac:dyDescent="0.2">
      <c r="A3" s="7"/>
      <c r="B3" s="9"/>
      <c r="C3" s="9"/>
      <c r="D3" s="9"/>
      <c r="E3" s="9"/>
      <c r="F3" s="9"/>
      <c r="G3" s="9"/>
      <c r="H3" s="9"/>
      <c r="I3" s="9"/>
      <c r="J3" s="15"/>
      <c r="K3" s="15"/>
      <c r="L3" s="15"/>
      <c r="M3" s="9"/>
      <c r="N3" s="9"/>
      <c r="O3" s="11"/>
      <c r="P3" s="6"/>
      <c r="Q3" s="69">
        <f>'T12 Data'!B7</f>
        <v>43497</v>
      </c>
      <c r="R3" s="92">
        <f>'T12 Data'!C7</f>
        <v>0</v>
      </c>
      <c r="S3" s="92">
        <f>'T12 Data'!D7</f>
        <v>0</v>
      </c>
    </row>
    <row r="4" spans="1:19" x14ac:dyDescent="0.2">
      <c r="H4" s="9"/>
      <c r="I4" s="9"/>
      <c r="J4" s="9"/>
      <c r="K4" s="9"/>
      <c r="L4" s="9"/>
      <c r="M4" s="9"/>
      <c r="N4" s="9"/>
      <c r="O4" s="11"/>
      <c r="P4" s="6"/>
      <c r="Q4" s="69">
        <f>'T12 Data'!B8</f>
        <v>43525</v>
      </c>
      <c r="R4" s="92">
        <f>'T12 Data'!C8</f>
        <v>0</v>
      </c>
      <c r="S4" s="92">
        <f>'T12 Data'!D8</f>
        <v>0</v>
      </c>
    </row>
    <row r="5" spans="1:19" x14ac:dyDescent="0.2">
      <c r="H5" s="9"/>
      <c r="I5" s="9"/>
      <c r="J5" s="9"/>
      <c r="K5" s="9"/>
      <c r="L5" s="9"/>
      <c r="M5" s="9"/>
      <c r="N5" s="9"/>
      <c r="O5" s="11"/>
      <c r="P5" s="6"/>
      <c r="Q5" s="69">
        <f>'T12 Data'!B9</f>
        <v>43556</v>
      </c>
      <c r="R5" s="92">
        <f>'T12 Data'!C9</f>
        <v>0</v>
      </c>
      <c r="S5" s="92">
        <f>'T12 Data'!D9</f>
        <v>0</v>
      </c>
    </row>
    <row r="6" spans="1:19" x14ac:dyDescent="0.2">
      <c r="H6" s="9"/>
      <c r="I6" s="9"/>
      <c r="J6" s="9"/>
      <c r="K6" s="9"/>
      <c r="L6" s="9"/>
      <c r="M6" s="9"/>
      <c r="N6" s="9"/>
      <c r="O6" s="11"/>
      <c r="P6" s="6"/>
      <c r="Q6" s="69">
        <f>'T12 Data'!B10</f>
        <v>43586</v>
      </c>
      <c r="R6" s="92">
        <f>'T12 Data'!C10</f>
        <v>0</v>
      </c>
      <c r="S6" s="92">
        <f>'T12 Data'!D10</f>
        <v>0</v>
      </c>
    </row>
    <row r="7" spans="1:19" x14ac:dyDescent="0.2">
      <c r="H7" s="9"/>
      <c r="I7" s="9"/>
      <c r="J7" s="9"/>
      <c r="K7" s="9"/>
      <c r="L7" s="9"/>
      <c r="M7" s="9"/>
      <c r="N7" s="9"/>
      <c r="O7" s="11"/>
      <c r="P7" s="6"/>
      <c r="Q7" s="69">
        <f>'T12 Data'!B11</f>
        <v>43617</v>
      </c>
      <c r="R7" s="92">
        <f>'T12 Data'!C11</f>
        <v>0</v>
      </c>
      <c r="S7" s="92">
        <f>'T12 Data'!D11</f>
        <v>0</v>
      </c>
    </row>
    <row r="8" spans="1:19" x14ac:dyDescent="0.2">
      <c r="H8" s="9"/>
      <c r="I8" s="9"/>
      <c r="J8" s="9"/>
      <c r="K8" s="9"/>
      <c r="L8" s="9"/>
      <c r="M8" s="9"/>
      <c r="N8" s="9"/>
      <c r="O8" s="11"/>
      <c r="P8" s="6"/>
      <c r="Q8" s="69">
        <f>'T12 Data'!B12</f>
        <v>43647</v>
      </c>
      <c r="R8" s="92">
        <f>'T12 Data'!C12</f>
        <v>0</v>
      </c>
      <c r="S8" s="92">
        <f>'T12 Data'!D12</f>
        <v>0</v>
      </c>
    </row>
    <row r="9" spans="1:19" x14ac:dyDescent="0.2">
      <c r="H9" s="9"/>
      <c r="I9" s="9"/>
      <c r="J9" s="9"/>
      <c r="K9" s="9"/>
      <c r="L9" s="9"/>
      <c r="M9" s="9"/>
      <c r="N9" s="9"/>
      <c r="O9" s="11"/>
      <c r="P9" s="6"/>
      <c r="Q9" s="69">
        <f>'T12 Data'!B13</f>
        <v>43678</v>
      </c>
      <c r="R9" s="92">
        <f>'T12 Data'!C13</f>
        <v>0</v>
      </c>
      <c r="S9" s="92">
        <f>'T12 Data'!D13</f>
        <v>0</v>
      </c>
    </row>
    <row r="10" spans="1:19" x14ac:dyDescent="0.2">
      <c r="H10" s="9"/>
      <c r="I10" s="9"/>
      <c r="J10" s="9"/>
      <c r="K10" s="9"/>
      <c r="L10" s="9"/>
      <c r="M10" s="9"/>
      <c r="N10" s="9"/>
      <c r="O10" s="11"/>
      <c r="P10" s="6"/>
      <c r="Q10" s="69">
        <f>'T12 Data'!B14</f>
        <v>43709</v>
      </c>
      <c r="R10" s="92">
        <f>'T12 Data'!C14</f>
        <v>0</v>
      </c>
      <c r="S10" s="92">
        <f>'T12 Data'!D14</f>
        <v>0</v>
      </c>
    </row>
    <row r="11" spans="1:19" x14ac:dyDescent="0.2">
      <c r="H11" s="9"/>
      <c r="I11" s="9"/>
      <c r="J11" s="9"/>
      <c r="K11" s="9"/>
      <c r="L11" s="9"/>
      <c r="M11" s="9"/>
      <c r="N11" s="9"/>
      <c r="O11" s="11"/>
      <c r="P11" s="6"/>
      <c r="Q11" s="69">
        <f>'T12 Data'!B15</f>
        <v>43739</v>
      </c>
      <c r="R11" s="92">
        <f>'T12 Data'!C15</f>
        <v>0</v>
      </c>
      <c r="S11" s="92">
        <f>'T12 Data'!D15</f>
        <v>0</v>
      </c>
    </row>
    <row r="12" spans="1:19" x14ac:dyDescent="0.2">
      <c r="H12" s="9"/>
      <c r="I12" s="9"/>
      <c r="J12" s="9"/>
      <c r="K12" s="9"/>
      <c r="L12" s="9"/>
      <c r="M12" s="9"/>
      <c r="N12" s="9"/>
      <c r="O12" s="11"/>
      <c r="P12" s="6"/>
      <c r="Q12" s="69">
        <f>'T12 Data'!B16</f>
        <v>43770</v>
      </c>
      <c r="R12" s="92">
        <f>'T12 Data'!C16</f>
        <v>0</v>
      </c>
      <c r="S12" s="92">
        <f>'T12 Data'!D16</f>
        <v>0</v>
      </c>
    </row>
    <row r="13" spans="1:19" x14ac:dyDescent="0.2">
      <c r="H13" s="9"/>
      <c r="I13" s="9"/>
      <c r="J13" s="9"/>
      <c r="K13" s="9"/>
      <c r="L13" s="9"/>
      <c r="M13" s="9"/>
      <c r="N13" s="9"/>
      <c r="O13" s="11"/>
      <c r="P13" s="6"/>
      <c r="Q13" s="69">
        <f>'T12 Data'!B17</f>
        <v>43800</v>
      </c>
      <c r="R13" s="92">
        <f>'T12 Data'!C17</f>
        <v>0</v>
      </c>
      <c r="S13" s="92">
        <f>'T12 Data'!D17</f>
        <v>0</v>
      </c>
    </row>
    <row r="14" spans="1:19" x14ac:dyDescent="0.2">
      <c r="H14" s="9"/>
      <c r="I14" s="9"/>
      <c r="J14" s="9"/>
      <c r="K14" s="9"/>
      <c r="L14" s="9"/>
      <c r="M14" s="9"/>
      <c r="N14" s="9"/>
      <c r="O14" s="11"/>
      <c r="P14" s="6"/>
      <c r="Q14" s="69">
        <f>'T12 Data'!B18</f>
        <v>43831</v>
      </c>
      <c r="R14" s="92">
        <f>'T12 Data'!C18</f>
        <v>0</v>
      </c>
      <c r="S14" s="92">
        <f>'T12 Data'!D18</f>
        <v>0</v>
      </c>
    </row>
    <row r="15" spans="1:19" x14ac:dyDescent="0.2">
      <c r="H15" s="9"/>
      <c r="I15" s="9"/>
      <c r="J15" s="9"/>
      <c r="K15" s="9"/>
      <c r="L15" s="9"/>
      <c r="M15" s="9"/>
      <c r="N15" s="9"/>
      <c r="O15" s="11"/>
      <c r="P15" s="6"/>
      <c r="Q15" s="69">
        <f>'T12 Data'!B19</f>
        <v>43862</v>
      </c>
      <c r="R15" s="92">
        <f>'T12 Data'!C19</f>
        <v>0</v>
      </c>
      <c r="S15" s="92">
        <f>'T12 Data'!D19</f>
        <v>0</v>
      </c>
    </row>
    <row r="16" spans="1:19" x14ac:dyDescent="0.2">
      <c r="H16" s="9"/>
      <c r="I16" s="9"/>
      <c r="J16" s="9"/>
      <c r="K16" s="9"/>
      <c r="L16" s="9"/>
      <c r="M16" s="9"/>
      <c r="N16" s="9"/>
      <c r="O16" s="11"/>
      <c r="P16" s="6"/>
      <c r="Q16" s="69">
        <f>'T12 Data'!B20</f>
        <v>43891</v>
      </c>
      <c r="R16" s="92">
        <f>'T12 Data'!C20</f>
        <v>0</v>
      </c>
      <c r="S16" s="92">
        <f>'T12 Data'!D20</f>
        <v>0</v>
      </c>
    </row>
    <row r="17" spans="8:19" x14ac:dyDescent="0.2">
      <c r="H17" s="9"/>
      <c r="I17" s="9"/>
      <c r="J17" s="9"/>
      <c r="K17" s="9"/>
      <c r="L17" s="9"/>
      <c r="M17" s="9"/>
      <c r="N17" s="9"/>
      <c r="O17" s="11"/>
      <c r="P17" s="6"/>
      <c r="Q17" s="69">
        <f>'T12 Data'!B21</f>
        <v>43922</v>
      </c>
      <c r="R17" s="92">
        <f>'T12 Data'!C21</f>
        <v>0</v>
      </c>
      <c r="S17" s="92">
        <f>'T12 Data'!D21</f>
        <v>0</v>
      </c>
    </row>
    <row r="18" spans="8:19" x14ac:dyDescent="0.2">
      <c r="H18" s="9"/>
      <c r="I18" s="9"/>
      <c r="J18" s="9"/>
      <c r="K18" s="9"/>
      <c r="L18" s="9"/>
      <c r="M18" s="9"/>
      <c r="N18" s="9"/>
      <c r="O18" s="11"/>
      <c r="P18" s="6"/>
      <c r="Q18" s="69">
        <f>'T12 Data'!B22</f>
        <v>43952</v>
      </c>
      <c r="R18" s="92">
        <f>'T12 Data'!C22</f>
        <v>0</v>
      </c>
      <c r="S18" s="92">
        <f>'T12 Data'!D22</f>
        <v>0</v>
      </c>
    </row>
    <row r="19" spans="8:19" x14ac:dyDescent="0.2">
      <c r="H19" s="9"/>
      <c r="I19" s="9"/>
      <c r="J19" s="9"/>
      <c r="K19" s="9"/>
      <c r="L19" s="9"/>
      <c r="M19" s="9"/>
      <c r="N19" s="9"/>
      <c r="O19" s="11"/>
      <c r="P19" s="6"/>
      <c r="Q19" s="69">
        <f>'T12 Data'!B23</f>
        <v>43983</v>
      </c>
      <c r="R19" s="92">
        <f>'T12 Data'!C23</f>
        <v>0</v>
      </c>
      <c r="S19" s="92">
        <f>'T12 Data'!D23</f>
        <v>0</v>
      </c>
    </row>
    <row r="20" spans="8:19" x14ac:dyDescent="0.2">
      <c r="H20" s="9"/>
      <c r="I20" s="9"/>
      <c r="J20" s="9"/>
      <c r="K20" s="9"/>
      <c r="L20" s="9"/>
      <c r="M20" s="9"/>
      <c r="N20" s="9"/>
      <c r="O20" s="11"/>
      <c r="P20" s="6"/>
      <c r="Q20" s="69">
        <f>'T12 Data'!B24</f>
        <v>44013</v>
      </c>
      <c r="R20" s="92">
        <f>'T12 Data'!C24</f>
        <v>0</v>
      </c>
      <c r="S20" s="92">
        <f>'T12 Data'!D24</f>
        <v>0</v>
      </c>
    </row>
    <row r="21" spans="8:19" x14ac:dyDescent="0.2">
      <c r="H21" s="9"/>
      <c r="I21" s="9"/>
      <c r="J21" s="9"/>
      <c r="K21" s="9"/>
      <c r="L21" s="9"/>
      <c r="M21" s="9"/>
      <c r="N21" s="9"/>
      <c r="O21" s="11"/>
      <c r="P21" s="6"/>
      <c r="Q21" s="69">
        <f>'T12 Data'!B25</f>
        <v>44044</v>
      </c>
      <c r="R21" s="92">
        <f>'T12 Data'!C25</f>
        <v>0</v>
      </c>
      <c r="S21" s="92">
        <f>'T12 Data'!D25</f>
        <v>0</v>
      </c>
    </row>
    <row r="22" spans="8:19" x14ac:dyDescent="0.2">
      <c r="H22" s="9"/>
      <c r="I22" s="9"/>
      <c r="J22" s="9"/>
      <c r="K22" s="9"/>
      <c r="L22" s="9"/>
      <c r="M22" s="9"/>
      <c r="N22" s="9"/>
      <c r="O22" s="11"/>
      <c r="P22" s="6"/>
      <c r="Q22" s="69">
        <f>'T12 Data'!B26</f>
        <v>44075</v>
      </c>
      <c r="R22" s="92">
        <f>'T12 Data'!C26</f>
        <v>0</v>
      </c>
      <c r="S22" s="92">
        <f>'T12 Data'!D26</f>
        <v>0</v>
      </c>
    </row>
    <row r="23" spans="8:19" x14ac:dyDescent="0.2">
      <c r="H23" s="9"/>
      <c r="I23" s="9"/>
      <c r="J23" s="9"/>
      <c r="K23" s="9"/>
      <c r="L23" s="9"/>
      <c r="M23" s="9"/>
      <c r="N23" s="9"/>
      <c r="O23" s="11"/>
      <c r="P23" s="6"/>
      <c r="Q23" s="69">
        <f>'T12 Data'!B27</f>
        <v>44105</v>
      </c>
      <c r="R23" s="92">
        <f>'T12 Data'!C27</f>
        <v>0</v>
      </c>
      <c r="S23" s="92">
        <f>'T12 Data'!D27</f>
        <v>0</v>
      </c>
    </row>
    <row r="24" spans="8:19" x14ac:dyDescent="0.2">
      <c r="H24" s="9"/>
      <c r="I24" s="9"/>
      <c r="J24" s="9"/>
      <c r="K24" s="9"/>
      <c r="L24" s="9"/>
      <c r="M24" s="9"/>
      <c r="N24" s="9"/>
      <c r="O24" s="11"/>
      <c r="P24" s="6"/>
      <c r="Q24" s="69">
        <f>'T12 Data'!B28</f>
        <v>44136</v>
      </c>
      <c r="R24" s="92">
        <f>'T12 Data'!C28</f>
        <v>0</v>
      </c>
      <c r="S24" s="92">
        <f>'T12 Data'!D28</f>
        <v>0</v>
      </c>
    </row>
    <row r="25" spans="8:19" x14ac:dyDescent="0.2">
      <c r="H25" s="9"/>
      <c r="I25" s="9"/>
      <c r="J25" s="9"/>
      <c r="K25" s="9"/>
      <c r="L25" s="9"/>
      <c r="M25" s="9"/>
      <c r="N25" s="9"/>
      <c r="O25" s="11"/>
      <c r="P25" s="6"/>
      <c r="Q25" s="69">
        <f>'T12 Data'!B29</f>
        <v>44166</v>
      </c>
      <c r="R25" s="92">
        <f>'T12 Data'!C29</f>
        <v>0</v>
      </c>
      <c r="S25" s="92">
        <f>'T12 Data'!D29</f>
        <v>0</v>
      </c>
    </row>
    <row r="26" spans="8:19" x14ac:dyDescent="0.2">
      <c r="H26" s="9"/>
      <c r="I26" s="9"/>
      <c r="J26" s="9"/>
      <c r="K26" s="9"/>
      <c r="L26" s="9"/>
      <c r="M26" s="9"/>
      <c r="N26" s="9"/>
      <c r="O26" s="11"/>
      <c r="P26" s="6"/>
      <c r="Q26" s="69">
        <f>'T12 Data'!B30</f>
        <v>44197</v>
      </c>
      <c r="R26" s="92">
        <f>'T12 Data'!C30</f>
        <v>0</v>
      </c>
      <c r="S26" s="92">
        <f>'T12 Data'!D30</f>
        <v>0</v>
      </c>
    </row>
    <row r="27" spans="8:19" x14ac:dyDescent="0.2">
      <c r="H27" s="9"/>
      <c r="I27" s="9"/>
      <c r="J27" s="9"/>
      <c r="K27" s="9"/>
      <c r="L27" s="9"/>
      <c r="M27" s="9"/>
      <c r="N27" s="9"/>
      <c r="O27" s="11"/>
      <c r="P27" s="6"/>
      <c r="Q27" s="69">
        <f>'T12 Data'!B31</f>
        <v>44228</v>
      </c>
      <c r="R27" s="92">
        <f>'T12 Data'!C31</f>
        <v>0</v>
      </c>
      <c r="S27" s="92">
        <f>'T12 Data'!D31</f>
        <v>0</v>
      </c>
    </row>
    <row r="28" spans="8:19" x14ac:dyDescent="0.2">
      <c r="H28" s="9"/>
      <c r="I28" s="9"/>
      <c r="J28" s="9"/>
      <c r="K28" s="9"/>
      <c r="L28" s="9"/>
      <c r="M28" s="9"/>
      <c r="N28" s="9"/>
      <c r="O28" s="11"/>
      <c r="P28" s="6"/>
      <c r="Q28" s="69">
        <f>'T12 Data'!B32</f>
        <v>44256</v>
      </c>
      <c r="R28" s="92">
        <f>'T12 Data'!C32</f>
        <v>0</v>
      </c>
      <c r="S28" s="92">
        <f>'T12 Data'!D32</f>
        <v>0</v>
      </c>
    </row>
    <row r="29" spans="8:19" x14ac:dyDescent="0.2">
      <c r="H29" s="9"/>
      <c r="I29" s="9"/>
      <c r="J29" s="9"/>
      <c r="K29" s="9"/>
      <c r="L29" s="9"/>
      <c r="M29" s="9"/>
      <c r="N29" s="9"/>
      <c r="O29" s="11"/>
      <c r="P29" s="6"/>
      <c r="Q29" s="69">
        <f>'T12 Data'!B33</f>
        <v>44287</v>
      </c>
      <c r="R29" s="92">
        <f>'T12 Data'!C33</f>
        <v>0</v>
      </c>
      <c r="S29" s="92">
        <f>'T12 Data'!D33</f>
        <v>0</v>
      </c>
    </row>
    <row r="30" spans="8:19" x14ac:dyDescent="0.2">
      <c r="H30" s="9"/>
      <c r="I30" s="9"/>
      <c r="J30" s="9"/>
      <c r="K30" s="9"/>
      <c r="L30" s="9"/>
      <c r="M30" s="9"/>
      <c r="N30" s="9"/>
      <c r="O30" s="11"/>
      <c r="P30" s="6"/>
      <c r="Q30" s="69">
        <f>'T12 Data'!B34</f>
        <v>44317</v>
      </c>
      <c r="R30" s="92">
        <f>'T12 Data'!C34</f>
        <v>0</v>
      </c>
      <c r="S30" s="92">
        <f>'T12 Data'!D34</f>
        <v>0</v>
      </c>
    </row>
    <row r="31" spans="8:19" x14ac:dyDescent="0.2">
      <c r="H31" s="9"/>
      <c r="I31" s="9"/>
      <c r="J31" s="9"/>
      <c r="K31" s="9"/>
      <c r="L31" s="9"/>
      <c r="M31" s="9"/>
      <c r="N31" s="9"/>
      <c r="O31" s="11"/>
      <c r="P31" s="6"/>
      <c r="Q31" s="69">
        <f>'T12 Data'!B35</f>
        <v>44348</v>
      </c>
      <c r="R31" s="92">
        <f>'T12 Data'!C35</f>
        <v>0</v>
      </c>
      <c r="S31" s="92">
        <f>'T12 Data'!D35</f>
        <v>0</v>
      </c>
    </row>
    <row r="32" spans="8:19" x14ac:dyDescent="0.2">
      <c r="H32" s="9"/>
      <c r="I32" s="9"/>
      <c r="J32" s="9"/>
      <c r="K32" s="9"/>
      <c r="L32" s="9"/>
      <c r="M32" s="9"/>
      <c r="N32" s="9"/>
      <c r="O32" s="11"/>
      <c r="P32" s="6"/>
      <c r="Q32" s="69">
        <f>'T12 Data'!B36</f>
        <v>44378</v>
      </c>
      <c r="R32" s="92">
        <f>'T12 Data'!C36</f>
        <v>0</v>
      </c>
      <c r="S32" s="92">
        <f>'T12 Data'!D36</f>
        <v>0</v>
      </c>
    </row>
    <row r="33" spans="1:19" x14ac:dyDescent="0.2">
      <c r="H33" s="9"/>
      <c r="I33" s="9"/>
      <c r="J33" s="9"/>
      <c r="K33" s="9"/>
      <c r="L33" s="9"/>
      <c r="M33" s="9"/>
      <c r="N33" s="9"/>
      <c r="O33" s="11"/>
      <c r="P33" s="6"/>
      <c r="Q33" s="69">
        <f>'T12 Data'!B37</f>
        <v>44409</v>
      </c>
      <c r="R33" s="92">
        <f>'T12 Data'!C37</f>
        <v>0</v>
      </c>
      <c r="S33" s="92">
        <f>'T12 Data'!D37</f>
        <v>0</v>
      </c>
    </row>
    <row r="34" spans="1:19" x14ac:dyDescent="0.2">
      <c r="H34" s="9"/>
      <c r="I34" s="9"/>
      <c r="J34" s="9"/>
      <c r="K34" s="9"/>
      <c r="L34" s="9"/>
      <c r="M34" s="9"/>
      <c r="N34" s="9"/>
      <c r="O34" s="11"/>
      <c r="P34" s="6"/>
      <c r="Q34" s="69">
        <f>'T12 Data'!B38</f>
        <v>44440</v>
      </c>
      <c r="R34" s="92">
        <f>'T12 Data'!C38</f>
        <v>0</v>
      </c>
      <c r="S34" s="92">
        <f>'T12 Data'!D38</f>
        <v>0</v>
      </c>
    </row>
    <row r="35" spans="1:19" x14ac:dyDescent="0.2">
      <c r="H35" s="9"/>
      <c r="I35" s="9"/>
      <c r="J35" s="9"/>
      <c r="K35" s="9"/>
      <c r="L35" s="9"/>
      <c r="M35" s="9"/>
      <c r="N35" s="9"/>
      <c r="O35" s="11"/>
      <c r="P35" s="6"/>
      <c r="Q35" s="69">
        <f>'T12 Data'!B39</f>
        <v>44470</v>
      </c>
      <c r="R35" s="92">
        <f>'T12 Data'!C39</f>
        <v>0</v>
      </c>
      <c r="S35" s="92">
        <f>'T12 Data'!D39</f>
        <v>0</v>
      </c>
    </row>
    <row r="36" spans="1:19" x14ac:dyDescent="0.2">
      <c r="H36" s="9"/>
      <c r="I36" s="9"/>
      <c r="J36" s="9"/>
      <c r="K36" s="9"/>
      <c r="L36" s="9"/>
      <c r="M36" s="9"/>
      <c r="N36" s="9"/>
      <c r="O36" s="11"/>
      <c r="P36" s="6"/>
      <c r="Q36" s="69">
        <f>'T12 Data'!B40</f>
        <v>44501</v>
      </c>
      <c r="R36" s="92">
        <f>'T12 Data'!C40</f>
        <v>0</v>
      </c>
      <c r="S36" s="92">
        <f>'T12 Data'!D40</f>
        <v>0</v>
      </c>
    </row>
    <row r="37" spans="1:19" x14ac:dyDescent="0.2">
      <c r="H37" s="9"/>
      <c r="I37" s="9"/>
      <c r="J37" s="9"/>
      <c r="K37" s="9"/>
      <c r="L37" s="9"/>
      <c r="M37" s="9"/>
      <c r="N37" s="9"/>
      <c r="O37" s="11"/>
      <c r="P37" s="6"/>
      <c r="Q37" s="69">
        <f>'T12 Data'!B41</f>
        <v>44531</v>
      </c>
      <c r="R37" s="92">
        <f>'T12 Data'!C41</f>
        <v>0</v>
      </c>
      <c r="S37" s="92">
        <f>'T12 Data'!D41</f>
        <v>0</v>
      </c>
    </row>
    <row r="38" spans="1:19" x14ac:dyDescent="0.2">
      <c r="H38" s="9"/>
      <c r="I38" s="9"/>
      <c r="J38" s="9"/>
      <c r="K38" s="9"/>
      <c r="L38" s="9"/>
      <c r="M38" s="9"/>
      <c r="N38" s="9"/>
      <c r="O38" s="11"/>
      <c r="P38" s="6"/>
      <c r="Q38" s="69">
        <f>'T12 Data'!B42</f>
        <v>44562</v>
      </c>
      <c r="R38" s="92" t="e">
        <f>'T12 Data'!#REF!</f>
        <v>#REF!</v>
      </c>
      <c r="S38" s="92">
        <f>'T12 Data'!D42</f>
        <v>0</v>
      </c>
    </row>
    <row r="39" spans="1:19" x14ac:dyDescent="0.2">
      <c r="H39" s="9"/>
      <c r="I39" s="9"/>
      <c r="J39" s="9"/>
      <c r="K39" s="9"/>
      <c r="L39" s="9"/>
      <c r="M39" s="9"/>
      <c r="N39" s="9"/>
      <c r="O39" s="11"/>
      <c r="P39" s="6"/>
      <c r="Q39" s="69">
        <f>'T12 Data'!B43</f>
        <v>44593</v>
      </c>
      <c r="R39" s="92">
        <f>'T12 Data'!C42</f>
        <v>0</v>
      </c>
      <c r="S39" s="92">
        <f>'T12 Data'!D43</f>
        <v>0</v>
      </c>
    </row>
    <row r="40" spans="1:19" x14ac:dyDescent="0.2">
      <c r="H40" s="9"/>
      <c r="I40" s="9"/>
      <c r="J40" s="9"/>
      <c r="K40" s="9"/>
      <c r="L40" s="9"/>
      <c r="M40" s="9"/>
      <c r="N40" s="9"/>
      <c r="O40" s="11"/>
      <c r="P40" s="6"/>
      <c r="Q40" s="69">
        <f>'T12 Data'!B44</f>
        <v>44621</v>
      </c>
      <c r="R40" s="92">
        <f>'T12 Data'!C44</f>
        <v>0</v>
      </c>
      <c r="S40" s="92">
        <f>'T12 Data'!D44</f>
        <v>0</v>
      </c>
    </row>
    <row r="41" spans="1:19" x14ac:dyDescent="0.2">
      <c r="H41" s="9"/>
      <c r="I41" s="9"/>
      <c r="J41" s="9"/>
      <c r="K41" s="9"/>
      <c r="L41" s="9"/>
      <c r="M41" s="9"/>
      <c r="N41" s="9"/>
      <c r="O41" s="11"/>
      <c r="P41" s="6"/>
      <c r="Q41" s="69">
        <f>'T12 Data'!B45</f>
        <v>44652</v>
      </c>
      <c r="R41" s="92">
        <f>'T12 Data'!C45</f>
        <v>0</v>
      </c>
      <c r="S41" s="92">
        <f>'T12 Data'!D45</f>
        <v>0</v>
      </c>
    </row>
    <row r="42" spans="1:19" ht="17" thickBot="1" x14ac:dyDescent="0.25">
      <c r="H42" s="9"/>
      <c r="I42" s="9"/>
      <c r="J42" s="9"/>
      <c r="K42" s="9"/>
      <c r="L42" s="9"/>
      <c r="M42" s="9"/>
      <c r="N42" s="9"/>
      <c r="O42" s="11"/>
      <c r="P42" s="6"/>
      <c r="Q42" s="69">
        <f>'T12 Data'!B46</f>
        <v>44682</v>
      </c>
      <c r="R42" s="92">
        <f>'T12 Data'!C46</f>
        <v>0</v>
      </c>
      <c r="S42" s="92">
        <f>'T12 Data'!D46</f>
        <v>0</v>
      </c>
    </row>
    <row r="43" spans="1:19" ht="18" thickTop="1" thickBot="1" x14ac:dyDescent="0.25">
      <c r="A43" s="60" t="s">
        <v>91</v>
      </c>
      <c r="B43" s="61"/>
      <c r="C43" s="62"/>
      <c r="D43" s="62"/>
      <c r="E43" s="62"/>
      <c r="F43" s="62"/>
      <c r="G43" s="62"/>
      <c r="H43" s="63"/>
      <c r="I43" s="64"/>
      <c r="J43" s="62"/>
      <c r="K43" s="62"/>
      <c r="L43" s="62"/>
      <c r="M43" s="62"/>
      <c r="N43" s="62"/>
      <c r="O43" s="65"/>
      <c r="P43" s="6"/>
      <c r="Q43" s="69">
        <f>'T12 Data'!B47</f>
        <v>44713</v>
      </c>
      <c r="R43" s="92">
        <f>'T12 Data'!C47</f>
        <v>0</v>
      </c>
      <c r="S43" s="92">
        <f>'T12 Data'!D47</f>
        <v>0</v>
      </c>
    </row>
    <row r="44" spans="1:19" ht="17" thickTop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9">
        <f>'T12 Data'!B48</f>
        <v>44743</v>
      </c>
      <c r="R44" s="92">
        <f>'T12 Data'!C48</f>
        <v>0</v>
      </c>
      <c r="S44" s="92">
        <f>'T12 Data'!D48</f>
        <v>0</v>
      </c>
    </row>
    <row r="45" spans="1:1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9">
        <f>'T12 Data'!B49</f>
        <v>44774</v>
      </c>
      <c r="R45" s="92">
        <f>'T12 Data'!C49</f>
        <v>0</v>
      </c>
      <c r="S45" s="92">
        <f>'T12 Data'!D49</f>
        <v>0</v>
      </c>
    </row>
    <row r="46" spans="1:1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9">
        <f>'T12 Data'!B50</f>
        <v>44805</v>
      </c>
      <c r="R46" s="92">
        <f>'T12 Data'!C50</f>
        <v>0</v>
      </c>
      <c r="S46" s="92">
        <f>'T12 Data'!D50</f>
        <v>0</v>
      </c>
    </row>
    <row r="47" spans="1:19" x14ac:dyDescent="0.2">
      <c r="Q47" s="69">
        <f>'T12 Data'!B51</f>
        <v>44835</v>
      </c>
      <c r="R47" s="92">
        <f>'T12 Data'!C51</f>
        <v>0</v>
      </c>
      <c r="S47" s="92">
        <f>'T12 Data'!D51</f>
        <v>0</v>
      </c>
    </row>
    <row r="48" spans="1:19" x14ac:dyDescent="0.2">
      <c r="Q48" s="69">
        <f>'T12 Data'!B52</f>
        <v>44866</v>
      </c>
      <c r="R48" s="92">
        <f>'T12 Data'!C52</f>
        <v>0</v>
      </c>
      <c r="S48" s="92">
        <f>'T12 Data'!D52</f>
        <v>0</v>
      </c>
    </row>
    <row r="49" spans="17:19" x14ac:dyDescent="0.2">
      <c r="Q49" s="69">
        <f>'T12 Data'!B53</f>
        <v>44896</v>
      </c>
      <c r="R49" s="92">
        <f>'T12 Data'!C53</f>
        <v>0</v>
      </c>
      <c r="S49" s="92">
        <f>'T12 Data'!D53</f>
        <v>0</v>
      </c>
    </row>
    <row r="50" spans="17:19" x14ac:dyDescent="0.2">
      <c r="Q50" s="69">
        <f>'T12 Data'!B54</f>
        <v>44927</v>
      </c>
      <c r="R50" s="92">
        <f>'T12 Data'!C54</f>
        <v>0</v>
      </c>
      <c r="S50" s="92">
        <f>'T12 Data'!D54</f>
        <v>0</v>
      </c>
    </row>
    <row r="51" spans="17:19" x14ac:dyDescent="0.2">
      <c r="Q51" s="69">
        <f>'T12 Data'!B55</f>
        <v>44958</v>
      </c>
      <c r="R51" s="92">
        <f>'T12 Data'!C55</f>
        <v>0</v>
      </c>
      <c r="S51" s="92">
        <f>'T12 Data'!D55</f>
        <v>0</v>
      </c>
    </row>
    <row r="52" spans="17:19" x14ac:dyDescent="0.2">
      <c r="Q52" s="69">
        <f>'T12 Data'!B56</f>
        <v>44986</v>
      </c>
      <c r="R52" s="92">
        <f>'T12 Data'!C56</f>
        <v>0</v>
      </c>
      <c r="S52" s="92">
        <f>'T12 Data'!D56</f>
        <v>0</v>
      </c>
    </row>
    <row r="53" spans="17:19" x14ac:dyDescent="0.2">
      <c r="Q53" s="69">
        <f>'T12 Data'!B57</f>
        <v>45017</v>
      </c>
      <c r="R53" s="92">
        <f>'T12 Data'!C57</f>
        <v>0</v>
      </c>
      <c r="S53" s="92">
        <f>'T12 Data'!D57</f>
        <v>0</v>
      </c>
    </row>
    <row r="54" spans="17:19" x14ac:dyDescent="0.2">
      <c r="Q54" s="69">
        <f>'T12 Data'!B58</f>
        <v>45047</v>
      </c>
      <c r="R54" s="92">
        <f>'T12 Data'!C58</f>
        <v>0</v>
      </c>
      <c r="S54" s="92">
        <f>'T12 Data'!D58</f>
        <v>0</v>
      </c>
    </row>
    <row r="55" spans="17:19" x14ac:dyDescent="0.2">
      <c r="Q55" s="69">
        <f>'T12 Data'!B59</f>
        <v>45078</v>
      </c>
      <c r="R55" s="92">
        <f>'T12 Data'!C59</f>
        <v>0</v>
      </c>
      <c r="S55" s="92">
        <f>'T12 Data'!D59</f>
        <v>0</v>
      </c>
    </row>
    <row r="56" spans="17:19" x14ac:dyDescent="0.2">
      <c r="Q56" s="69">
        <f>'T12 Data'!B60</f>
        <v>45108</v>
      </c>
      <c r="R56" s="92">
        <f>'T12 Data'!C60</f>
        <v>0</v>
      </c>
      <c r="S56" s="92">
        <f>'T12 Data'!D60</f>
        <v>0</v>
      </c>
    </row>
    <row r="57" spans="17:19" x14ac:dyDescent="0.2">
      <c r="Q57" s="69">
        <f>'T12 Data'!B61</f>
        <v>45139</v>
      </c>
      <c r="R57" s="92">
        <f>'T12 Data'!C61</f>
        <v>0</v>
      </c>
      <c r="S57" s="92">
        <f>'T12 Data'!D61</f>
        <v>0</v>
      </c>
    </row>
    <row r="58" spans="17:19" x14ac:dyDescent="0.2">
      <c r="Q58" s="69">
        <f>'T12 Data'!B62</f>
        <v>45170</v>
      </c>
      <c r="R58" s="92">
        <f>'T12 Data'!C62</f>
        <v>0</v>
      </c>
      <c r="S58" s="92">
        <f>'T12 Data'!D62</f>
        <v>0</v>
      </c>
    </row>
    <row r="59" spans="17:19" x14ac:dyDescent="0.2">
      <c r="Q59" s="69">
        <f>'T12 Data'!B63</f>
        <v>45200</v>
      </c>
      <c r="R59" s="92">
        <f>'T12 Data'!C63</f>
        <v>0</v>
      </c>
      <c r="S59" s="92">
        <f>'T12 Data'!D63</f>
        <v>0</v>
      </c>
    </row>
    <row r="60" spans="17:19" x14ac:dyDescent="0.2">
      <c r="Q60" s="69">
        <f>'T12 Data'!B64</f>
        <v>45231</v>
      </c>
      <c r="R60" s="92">
        <f>'T12 Data'!C64</f>
        <v>0</v>
      </c>
      <c r="S60" s="92">
        <f>'T12 Data'!D64</f>
        <v>0</v>
      </c>
    </row>
    <row r="61" spans="17:19" x14ac:dyDescent="0.2">
      <c r="Q61" s="69">
        <f>'T12 Data'!B65</f>
        <v>45261</v>
      </c>
      <c r="R61" s="92">
        <f>'T12 Data'!C65</f>
        <v>0</v>
      </c>
      <c r="S61" s="92">
        <f>'T12 Data'!D65</f>
        <v>0</v>
      </c>
    </row>
    <row r="62" spans="17:19" x14ac:dyDescent="0.2">
      <c r="Q62" s="69">
        <f>'T12 Data'!B66</f>
        <v>45292</v>
      </c>
      <c r="R62" s="92">
        <f>'T12 Data'!C66</f>
        <v>0</v>
      </c>
      <c r="S62" s="92">
        <f>'T12 Data'!D66</f>
        <v>0</v>
      </c>
    </row>
    <row r="63" spans="17:19" x14ac:dyDescent="0.2">
      <c r="Q63" s="69">
        <f>'T12 Data'!B67</f>
        <v>45323</v>
      </c>
      <c r="R63" s="92">
        <f>'T12 Data'!C67</f>
        <v>0</v>
      </c>
      <c r="S63" s="92">
        <f>'T12 Data'!D67</f>
        <v>0</v>
      </c>
    </row>
    <row r="64" spans="17:19" x14ac:dyDescent="0.2">
      <c r="Q64" s="69">
        <f>'T12 Data'!B68</f>
        <v>45352</v>
      </c>
      <c r="R64" s="92">
        <f>'T12 Data'!C68</f>
        <v>0</v>
      </c>
      <c r="S64" s="92">
        <f>'T12 Data'!D68</f>
        <v>0</v>
      </c>
    </row>
    <row r="65" spans="17:19" x14ac:dyDescent="0.2">
      <c r="Q65" s="69">
        <f>'T12 Data'!B69</f>
        <v>45383</v>
      </c>
      <c r="R65" s="92">
        <f>'T12 Data'!C69</f>
        <v>0</v>
      </c>
      <c r="S65" s="92">
        <f>'T12 Data'!D69</f>
        <v>0</v>
      </c>
    </row>
    <row r="66" spans="17:19" x14ac:dyDescent="0.2">
      <c r="Q66" s="69">
        <f>'T12 Data'!B70</f>
        <v>45413</v>
      </c>
      <c r="R66" s="92">
        <f>'T12 Data'!C70</f>
        <v>0</v>
      </c>
      <c r="S66" s="92">
        <f>'T12 Data'!D70</f>
        <v>0</v>
      </c>
    </row>
    <row r="67" spans="17:19" x14ac:dyDescent="0.2">
      <c r="Q67" s="69">
        <f>'T12 Data'!B71</f>
        <v>45444</v>
      </c>
      <c r="R67" s="92">
        <f>'T12 Data'!C71</f>
        <v>0</v>
      </c>
      <c r="S67" s="92">
        <f>'T12 Data'!D71</f>
        <v>0</v>
      </c>
    </row>
    <row r="68" spans="17:19" x14ac:dyDescent="0.2">
      <c r="Q68" s="69">
        <f>'T12 Data'!B72</f>
        <v>45474</v>
      </c>
      <c r="R68" s="92">
        <f>'T12 Data'!C72</f>
        <v>0</v>
      </c>
      <c r="S68" s="92">
        <f>'T12 Data'!D72</f>
        <v>0</v>
      </c>
    </row>
    <row r="69" spans="17:19" x14ac:dyDescent="0.2">
      <c r="Q69" s="69">
        <f>'T12 Data'!B73</f>
        <v>45505</v>
      </c>
      <c r="R69" s="92">
        <f>'T12 Data'!C73</f>
        <v>0</v>
      </c>
      <c r="S69" s="92">
        <f>'T12 Data'!D73</f>
        <v>0</v>
      </c>
    </row>
    <row r="70" spans="17:19" x14ac:dyDescent="0.2">
      <c r="Q70" s="69">
        <f>'T12 Data'!B74</f>
        <v>45536</v>
      </c>
      <c r="R70" s="92">
        <f>'T12 Data'!C74</f>
        <v>0</v>
      </c>
      <c r="S70" s="92">
        <f>'T12 Data'!D74</f>
        <v>0</v>
      </c>
    </row>
  </sheetData>
  <pageMargins left="0.75" right="0.75" top="1" bottom="1" header="0.5" footer="0.5"/>
  <pageSetup paperSize="9" scale="40" orientation="landscape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3"/>
  <sheetViews>
    <sheetView view="pageBreakPreview" zoomScale="60" workbookViewId="0">
      <selection activeCell="C8" sqref="C8"/>
    </sheetView>
  </sheetViews>
  <sheetFormatPr baseColWidth="10" defaultColWidth="11.5703125" defaultRowHeight="16" x14ac:dyDescent="0.2"/>
  <cols>
    <col min="1" max="1" width="8" customWidth="1"/>
  </cols>
  <sheetData>
    <row r="1" spans="1:16" ht="23" thickTop="1" thickBot="1" x14ac:dyDescent="0.3">
      <c r="A1" s="50" t="s">
        <v>92</v>
      </c>
      <c r="B1" s="1" t="s">
        <v>95</v>
      </c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5"/>
      <c r="P1" s="6"/>
    </row>
    <row r="2" spans="1:16" ht="23" thickTop="1" thickBot="1" x14ac:dyDescent="0.3">
      <c r="A2" s="50" t="s">
        <v>89</v>
      </c>
      <c r="B2" s="1"/>
      <c r="C2" s="2"/>
      <c r="D2" s="2"/>
      <c r="E2" s="2"/>
      <c r="F2" s="2"/>
      <c r="G2" s="2"/>
      <c r="H2" s="3"/>
      <c r="I2" s="9"/>
      <c r="J2" s="15"/>
      <c r="K2" s="15"/>
      <c r="L2" s="15"/>
      <c r="M2" s="10"/>
      <c r="N2" s="9"/>
      <c r="O2" s="11"/>
      <c r="P2" s="6"/>
    </row>
    <row r="3" spans="1:16" ht="17" thickTop="1" x14ac:dyDescent="0.2">
      <c r="A3" s="7"/>
      <c r="B3" s="9"/>
      <c r="C3" s="9"/>
      <c r="D3" s="9"/>
      <c r="E3" s="9"/>
      <c r="F3" s="9"/>
      <c r="G3" s="9"/>
      <c r="H3" s="9"/>
      <c r="I3" s="9"/>
      <c r="J3" s="15"/>
      <c r="K3" s="15"/>
      <c r="L3" s="15"/>
      <c r="M3" s="9"/>
      <c r="N3" s="9"/>
      <c r="O3" s="11"/>
      <c r="P3" s="6"/>
    </row>
    <row r="4" spans="1:16" x14ac:dyDescent="0.2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1"/>
      <c r="P4" s="6"/>
    </row>
    <row r="5" spans="1:16" x14ac:dyDescent="0.2">
      <c r="A5" s="7"/>
      <c r="B5" s="9"/>
      <c r="C5" s="21" t="s">
        <v>71</v>
      </c>
      <c r="D5" s="22"/>
      <c r="E5" s="22" t="s">
        <v>67</v>
      </c>
      <c r="F5" s="22" t="s">
        <v>70</v>
      </c>
      <c r="G5" s="20"/>
      <c r="H5" s="9"/>
      <c r="I5" s="9"/>
      <c r="J5" s="9"/>
      <c r="K5" s="9"/>
      <c r="L5" s="9"/>
      <c r="M5" s="9"/>
      <c r="N5" s="9"/>
      <c r="O5" s="11"/>
      <c r="P5" s="6"/>
    </row>
    <row r="6" spans="1:16" x14ac:dyDescent="0.2">
      <c r="A6" s="7"/>
      <c r="B6" s="9"/>
      <c r="C6" s="21" t="s">
        <v>66</v>
      </c>
      <c r="D6" s="22"/>
      <c r="E6" s="22" t="s">
        <v>69</v>
      </c>
      <c r="F6" s="51" t="s">
        <v>64</v>
      </c>
      <c r="G6" s="20"/>
      <c r="H6" s="9"/>
      <c r="I6" s="9"/>
      <c r="J6" s="9"/>
      <c r="K6" s="9"/>
      <c r="L6" s="9"/>
      <c r="M6" s="9"/>
      <c r="N6" s="9"/>
      <c r="O6" s="11"/>
      <c r="P6" s="6"/>
    </row>
    <row r="7" spans="1:16" x14ac:dyDescent="0.2">
      <c r="A7" s="7"/>
      <c r="B7" s="9"/>
      <c r="C7" s="21" t="s">
        <v>64</v>
      </c>
      <c r="D7" s="22"/>
      <c r="E7" s="22" t="s">
        <v>68</v>
      </c>
      <c r="F7" s="51" t="s">
        <v>65</v>
      </c>
      <c r="G7" s="20"/>
      <c r="H7" s="9"/>
      <c r="I7" s="9"/>
      <c r="J7" s="9"/>
      <c r="K7" s="9"/>
      <c r="L7" s="9"/>
      <c r="M7" s="9"/>
      <c r="N7" s="9"/>
      <c r="O7" s="11"/>
      <c r="P7" s="6"/>
    </row>
    <row r="8" spans="1:16" x14ac:dyDescent="0.2">
      <c r="A8" s="7"/>
      <c r="B8" s="9" t="s">
        <v>3</v>
      </c>
      <c r="C8" s="52">
        <v>500</v>
      </c>
      <c r="D8" s="9"/>
      <c r="E8" s="55">
        <v>41640</v>
      </c>
      <c r="F8" s="9"/>
      <c r="G8" s="9"/>
      <c r="H8" s="9"/>
      <c r="I8" s="9"/>
      <c r="J8" s="9"/>
      <c r="K8" s="9"/>
      <c r="L8" s="9"/>
      <c r="M8" s="9"/>
      <c r="N8" s="9"/>
      <c r="O8" s="11"/>
      <c r="P8" s="6"/>
    </row>
    <row r="9" spans="1:16" x14ac:dyDescent="0.2">
      <c r="A9" s="7"/>
      <c r="B9" s="9" t="s">
        <v>4</v>
      </c>
      <c r="C9" s="52">
        <v>425</v>
      </c>
      <c r="D9" s="9"/>
      <c r="E9" s="55">
        <v>41671</v>
      </c>
      <c r="F9" s="9"/>
      <c r="G9" s="9"/>
      <c r="H9" s="9"/>
      <c r="I9" s="9"/>
      <c r="J9" s="9"/>
      <c r="K9" s="9"/>
      <c r="L9" s="9"/>
      <c r="M9" s="9"/>
      <c r="N9" s="9"/>
      <c r="O9" s="11"/>
      <c r="P9" s="6"/>
    </row>
    <row r="10" spans="1:16" x14ac:dyDescent="0.2">
      <c r="A10" s="7"/>
      <c r="B10" s="9" t="s">
        <v>5</v>
      </c>
      <c r="C10" s="52">
        <v>460</v>
      </c>
      <c r="D10" s="9"/>
      <c r="E10" s="55">
        <v>41699</v>
      </c>
      <c r="F10" s="9"/>
      <c r="G10" s="9"/>
      <c r="H10" s="9"/>
      <c r="I10" s="9"/>
      <c r="J10" s="9"/>
      <c r="K10" s="9"/>
      <c r="L10" s="9"/>
      <c r="M10" s="9"/>
      <c r="N10" s="9"/>
      <c r="O10" s="11"/>
      <c r="P10" s="6"/>
    </row>
    <row r="11" spans="1:16" x14ac:dyDescent="0.2">
      <c r="A11" s="7"/>
      <c r="B11" s="9" t="s">
        <v>6</v>
      </c>
      <c r="C11" s="52">
        <v>510</v>
      </c>
      <c r="D11" s="9"/>
      <c r="E11" s="55">
        <v>41730</v>
      </c>
      <c r="F11" s="9"/>
      <c r="G11" s="9"/>
      <c r="H11" s="9"/>
      <c r="I11" s="9"/>
      <c r="J11" s="9"/>
      <c r="K11" s="9"/>
      <c r="L11" s="9"/>
      <c r="M11" s="9"/>
      <c r="N11" s="9"/>
      <c r="O11" s="11"/>
      <c r="P11" s="6"/>
    </row>
    <row r="12" spans="1:16" x14ac:dyDescent="0.2">
      <c r="A12" s="7"/>
      <c r="B12" s="9" t="s">
        <v>7</v>
      </c>
      <c r="C12" s="52">
        <v>435</v>
      </c>
      <c r="D12" s="9"/>
      <c r="E12" s="55">
        <v>41760</v>
      </c>
      <c r="F12" s="9"/>
      <c r="G12" s="9"/>
      <c r="H12" s="9"/>
      <c r="I12" s="9"/>
      <c r="J12" s="9"/>
      <c r="K12" s="9"/>
      <c r="L12" s="9"/>
      <c r="M12" s="9"/>
      <c r="N12" s="9"/>
      <c r="O12" s="11"/>
      <c r="P12" s="6"/>
    </row>
    <row r="13" spans="1:16" x14ac:dyDescent="0.2">
      <c r="A13" s="7"/>
      <c r="B13" s="9" t="s">
        <v>8</v>
      </c>
      <c r="C13" s="52">
        <v>585</v>
      </c>
      <c r="D13" s="9"/>
      <c r="E13" s="55">
        <v>41791</v>
      </c>
      <c r="F13" s="9"/>
      <c r="G13" s="9"/>
      <c r="H13" s="9"/>
      <c r="I13" s="9"/>
      <c r="J13" s="9"/>
      <c r="K13" s="9"/>
      <c r="L13" s="9"/>
      <c r="M13" s="9"/>
      <c r="N13" s="9"/>
      <c r="O13" s="11"/>
      <c r="P13" s="6"/>
    </row>
    <row r="14" spans="1:16" x14ac:dyDescent="0.2">
      <c r="A14" s="7"/>
      <c r="B14" s="9" t="s">
        <v>9</v>
      </c>
      <c r="C14" s="52">
        <v>495</v>
      </c>
      <c r="D14" s="9"/>
      <c r="E14" s="55">
        <v>41821</v>
      </c>
      <c r="F14" s="9"/>
      <c r="G14" s="9"/>
      <c r="H14" s="9"/>
      <c r="I14" s="9"/>
      <c r="J14" s="9"/>
      <c r="K14" s="9"/>
      <c r="L14" s="9"/>
      <c r="M14" s="9"/>
      <c r="N14" s="9"/>
      <c r="O14" s="11"/>
      <c r="P14" s="6"/>
    </row>
    <row r="15" spans="1:16" x14ac:dyDescent="0.2">
      <c r="A15" s="7"/>
      <c r="B15" s="9" t="s">
        <v>10</v>
      </c>
      <c r="C15" s="52">
        <v>645</v>
      </c>
      <c r="D15" s="9"/>
      <c r="E15" s="55">
        <v>41852</v>
      </c>
      <c r="F15" s="9"/>
      <c r="G15" s="9"/>
      <c r="H15" s="9"/>
      <c r="I15" s="9"/>
      <c r="J15" s="9"/>
      <c r="K15" s="9"/>
      <c r="L15" s="9"/>
      <c r="M15" s="9"/>
      <c r="N15" s="9"/>
      <c r="O15" s="11"/>
      <c r="P15" s="6"/>
    </row>
    <row r="16" spans="1:16" x14ac:dyDescent="0.2">
      <c r="A16" s="7"/>
      <c r="B16" s="9" t="s">
        <v>11</v>
      </c>
      <c r="C16" s="52">
        <v>700</v>
      </c>
      <c r="D16" s="9"/>
      <c r="E16" s="55">
        <v>41883</v>
      </c>
      <c r="F16" s="9"/>
      <c r="G16" s="9"/>
      <c r="H16" s="9"/>
      <c r="I16" s="9"/>
      <c r="J16" s="9"/>
      <c r="K16" s="9"/>
      <c r="L16" s="9"/>
      <c r="M16" s="9"/>
      <c r="N16" s="9"/>
      <c r="O16" s="11"/>
      <c r="P16" s="6"/>
    </row>
    <row r="17" spans="1:16" x14ac:dyDescent="0.2">
      <c r="A17" s="7"/>
      <c r="B17" s="9" t="s">
        <v>12</v>
      </c>
      <c r="C17" s="52">
        <v>685</v>
      </c>
      <c r="D17" s="9"/>
      <c r="E17" s="55">
        <v>41913</v>
      </c>
      <c r="F17" s="9"/>
      <c r="G17" s="9"/>
      <c r="H17" s="9"/>
      <c r="I17" s="9"/>
      <c r="J17" s="9"/>
      <c r="K17" s="9"/>
      <c r="L17" s="9"/>
      <c r="M17" s="9"/>
      <c r="N17" s="9"/>
      <c r="O17" s="11"/>
      <c r="P17" s="6"/>
    </row>
    <row r="18" spans="1:16" x14ac:dyDescent="0.2">
      <c r="A18" s="7"/>
      <c r="B18" s="9" t="s">
        <v>13</v>
      </c>
      <c r="C18" s="52">
        <v>650</v>
      </c>
      <c r="D18" s="9"/>
      <c r="E18" s="55">
        <v>41944</v>
      </c>
      <c r="F18" s="9"/>
      <c r="G18" s="9"/>
      <c r="H18" s="9"/>
      <c r="I18" s="9"/>
      <c r="J18" s="9"/>
      <c r="K18" s="9"/>
      <c r="L18" s="9"/>
      <c r="M18" s="9"/>
      <c r="N18" s="9"/>
      <c r="O18" s="11"/>
      <c r="P18" s="6"/>
    </row>
    <row r="19" spans="1:16" x14ac:dyDescent="0.2">
      <c r="A19" s="7"/>
      <c r="B19" s="9" t="s">
        <v>14</v>
      </c>
      <c r="C19" s="52">
        <v>585</v>
      </c>
      <c r="D19" s="9"/>
      <c r="E19" s="55">
        <v>41974</v>
      </c>
      <c r="F19" s="53">
        <f t="shared" ref="F19:F52" si="0">SUM(C8:C19)</f>
        <v>6675</v>
      </c>
      <c r="G19" s="9"/>
      <c r="H19" s="9"/>
      <c r="I19" s="9"/>
      <c r="J19" s="9"/>
      <c r="K19" s="9"/>
      <c r="L19" s="9"/>
      <c r="M19" s="9"/>
      <c r="N19" s="9"/>
      <c r="O19" s="11"/>
      <c r="P19" s="6"/>
    </row>
    <row r="20" spans="1:16" x14ac:dyDescent="0.2">
      <c r="A20" s="7"/>
      <c r="B20" s="9" t="s">
        <v>15</v>
      </c>
      <c r="C20" s="52">
        <v>561</v>
      </c>
      <c r="D20" s="9"/>
      <c r="E20" s="55">
        <v>42005</v>
      </c>
      <c r="F20" s="53">
        <f t="shared" si="0"/>
        <v>6736</v>
      </c>
      <c r="G20" s="9"/>
      <c r="H20" s="9"/>
      <c r="I20" s="9"/>
      <c r="J20" s="9"/>
      <c r="K20" s="9"/>
      <c r="L20" s="9"/>
      <c r="M20" s="9"/>
      <c r="N20" s="9"/>
      <c r="O20" s="11"/>
      <c r="P20" s="6"/>
    </row>
    <row r="21" spans="1:16" x14ac:dyDescent="0.2">
      <c r="A21" s="7"/>
      <c r="B21" s="9" t="s">
        <v>17</v>
      </c>
      <c r="C21" s="52">
        <v>484</v>
      </c>
      <c r="D21" s="9"/>
      <c r="E21" s="55">
        <v>42036</v>
      </c>
      <c r="F21" s="53">
        <f t="shared" si="0"/>
        <v>6795</v>
      </c>
      <c r="G21" s="9"/>
      <c r="H21" s="9"/>
      <c r="I21" s="9"/>
      <c r="J21" s="9"/>
      <c r="K21" s="9"/>
      <c r="L21" s="9"/>
      <c r="M21" s="9"/>
      <c r="N21" s="9"/>
      <c r="O21" s="11"/>
      <c r="P21" s="6"/>
    </row>
    <row r="22" spans="1:16" x14ac:dyDescent="0.2">
      <c r="A22" s="7"/>
      <c r="B22" s="9" t="s">
        <v>19</v>
      </c>
      <c r="C22" s="52">
        <v>528</v>
      </c>
      <c r="D22" s="9"/>
      <c r="E22" s="55">
        <v>42064</v>
      </c>
      <c r="F22" s="53">
        <f t="shared" si="0"/>
        <v>6863</v>
      </c>
      <c r="G22" s="9"/>
      <c r="H22" s="9"/>
      <c r="I22" s="9"/>
      <c r="J22" s="9"/>
      <c r="K22" s="9"/>
      <c r="L22" s="9"/>
      <c r="M22" s="9"/>
      <c r="N22" s="9"/>
      <c r="O22" s="11"/>
      <c r="P22" s="6"/>
    </row>
    <row r="23" spans="1:16" x14ac:dyDescent="0.2">
      <c r="A23" s="7"/>
      <c r="B23" s="9" t="s">
        <v>21</v>
      </c>
      <c r="C23" s="52">
        <v>572</v>
      </c>
      <c r="D23" s="9"/>
      <c r="E23" s="55">
        <v>42095</v>
      </c>
      <c r="F23" s="53">
        <f t="shared" si="0"/>
        <v>6925</v>
      </c>
      <c r="G23" s="9"/>
      <c r="H23" s="9"/>
      <c r="I23" s="9"/>
      <c r="J23" s="9"/>
      <c r="K23" s="9"/>
      <c r="L23" s="9"/>
      <c r="M23" s="9"/>
      <c r="N23" s="9"/>
      <c r="O23" s="11"/>
      <c r="P23" s="6"/>
    </row>
    <row r="24" spans="1:16" x14ac:dyDescent="0.2">
      <c r="A24" s="7"/>
      <c r="B24" s="9" t="s">
        <v>23</v>
      </c>
      <c r="C24" s="52">
        <v>506</v>
      </c>
      <c r="D24" s="9"/>
      <c r="E24" s="55">
        <v>42125</v>
      </c>
      <c r="F24" s="53">
        <f t="shared" si="0"/>
        <v>6996</v>
      </c>
      <c r="G24" s="9"/>
      <c r="H24" s="9"/>
      <c r="I24" s="9"/>
      <c r="J24" s="9"/>
      <c r="K24" s="9"/>
      <c r="L24" s="9"/>
      <c r="M24" s="9"/>
      <c r="N24" s="9"/>
      <c r="O24" s="11"/>
      <c r="P24" s="6"/>
    </row>
    <row r="25" spans="1:16" x14ac:dyDescent="0.2">
      <c r="A25" s="7"/>
      <c r="B25" s="9" t="s">
        <v>24</v>
      </c>
      <c r="C25" s="52">
        <v>660</v>
      </c>
      <c r="D25" s="9"/>
      <c r="E25" s="55">
        <v>42156</v>
      </c>
      <c r="F25" s="53">
        <f t="shared" si="0"/>
        <v>7071</v>
      </c>
      <c r="G25" s="9"/>
      <c r="H25" s="9"/>
      <c r="I25" s="9"/>
      <c r="J25" s="9"/>
      <c r="K25" s="9"/>
      <c r="L25" s="9"/>
      <c r="M25" s="9"/>
      <c r="N25" s="9"/>
      <c r="O25" s="11"/>
      <c r="P25" s="6"/>
    </row>
    <row r="26" spans="1:16" x14ac:dyDescent="0.2">
      <c r="A26" s="7"/>
      <c r="B26" s="9" t="s">
        <v>25</v>
      </c>
      <c r="C26" s="52">
        <v>567</v>
      </c>
      <c r="D26" s="9"/>
      <c r="E26" s="55">
        <v>42186</v>
      </c>
      <c r="F26" s="53">
        <f t="shared" si="0"/>
        <v>7143</v>
      </c>
      <c r="G26" s="9"/>
      <c r="H26" s="9"/>
      <c r="I26" s="9"/>
      <c r="J26" s="9"/>
      <c r="K26" s="9"/>
      <c r="L26" s="9"/>
      <c r="M26" s="9"/>
      <c r="N26" s="9"/>
      <c r="O26" s="11"/>
      <c r="P26" s="6"/>
    </row>
    <row r="27" spans="1:16" x14ac:dyDescent="0.2">
      <c r="A27" s="7"/>
      <c r="B27" s="9" t="s">
        <v>26</v>
      </c>
      <c r="C27" s="52">
        <v>729</v>
      </c>
      <c r="D27" s="9"/>
      <c r="E27" s="55">
        <v>42217</v>
      </c>
      <c r="F27" s="53">
        <f t="shared" si="0"/>
        <v>7227</v>
      </c>
      <c r="G27" s="9"/>
      <c r="H27" s="9"/>
      <c r="I27" s="9"/>
      <c r="J27" s="9"/>
      <c r="K27" s="9"/>
      <c r="L27" s="9"/>
      <c r="M27" s="9"/>
      <c r="N27" s="9"/>
      <c r="O27" s="11"/>
      <c r="P27" s="6"/>
    </row>
    <row r="28" spans="1:16" x14ac:dyDescent="0.2">
      <c r="A28" s="7"/>
      <c r="B28" s="9" t="s">
        <v>27</v>
      </c>
      <c r="C28" s="52">
        <v>817</v>
      </c>
      <c r="D28" s="9"/>
      <c r="E28" s="55">
        <v>42248</v>
      </c>
      <c r="F28" s="53">
        <f t="shared" si="0"/>
        <v>7344</v>
      </c>
      <c r="G28" s="9"/>
      <c r="H28" s="9"/>
      <c r="I28" s="9"/>
      <c r="J28" s="9"/>
      <c r="K28" s="9"/>
      <c r="L28" s="9"/>
      <c r="M28" s="9"/>
      <c r="N28" s="9"/>
      <c r="O28" s="11"/>
      <c r="P28" s="6"/>
    </row>
    <row r="29" spans="1:16" x14ac:dyDescent="0.2">
      <c r="A29" s="7"/>
      <c r="B29" s="9" t="s">
        <v>28</v>
      </c>
      <c r="C29" s="52">
        <v>805</v>
      </c>
      <c r="D29" s="9"/>
      <c r="E29" s="55">
        <v>42278</v>
      </c>
      <c r="F29" s="53">
        <f t="shared" si="0"/>
        <v>7464</v>
      </c>
      <c r="G29" s="9"/>
      <c r="H29" s="9"/>
      <c r="I29" s="9"/>
      <c r="J29" s="9"/>
      <c r="K29" s="9"/>
      <c r="L29" s="9"/>
      <c r="M29" s="9"/>
      <c r="N29" s="9"/>
      <c r="O29" s="11"/>
      <c r="P29" s="6"/>
    </row>
    <row r="30" spans="1:16" x14ac:dyDescent="0.2">
      <c r="A30" s="7"/>
      <c r="B30" s="9" t="s">
        <v>29</v>
      </c>
      <c r="C30" s="52">
        <v>753</v>
      </c>
      <c r="D30" s="9"/>
      <c r="E30" s="55">
        <v>42309</v>
      </c>
      <c r="F30" s="53">
        <f t="shared" si="0"/>
        <v>7567</v>
      </c>
      <c r="G30" s="9"/>
      <c r="H30" s="9"/>
      <c r="I30" s="9"/>
      <c r="J30" s="9"/>
      <c r="K30" s="9"/>
      <c r="L30" s="9"/>
      <c r="M30" s="9"/>
      <c r="N30" s="9"/>
      <c r="O30" s="11"/>
      <c r="P30" s="6"/>
    </row>
    <row r="31" spans="1:16" x14ac:dyDescent="0.2">
      <c r="A31" s="7"/>
      <c r="B31" s="9" t="s">
        <v>30</v>
      </c>
      <c r="C31" s="52">
        <v>668</v>
      </c>
      <c r="D31" s="9"/>
      <c r="E31" s="55">
        <v>42339</v>
      </c>
      <c r="F31" s="53">
        <f t="shared" si="0"/>
        <v>7650</v>
      </c>
      <c r="G31" s="9"/>
      <c r="H31" s="9"/>
      <c r="I31" s="9"/>
      <c r="J31" s="9"/>
      <c r="K31" s="9"/>
      <c r="L31" s="9"/>
      <c r="M31" s="9"/>
      <c r="N31" s="9"/>
      <c r="O31" s="11"/>
      <c r="P31" s="6"/>
    </row>
    <row r="32" spans="1:16" x14ac:dyDescent="0.2">
      <c r="A32" s="7"/>
      <c r="B32" s="9" t="s">
        <v>31</v>
      </c>
      <c r="C32" s="52">
        <v>550</v>
      </c>
      <c r="D32" s="9"/>
      <c r="E32" s="55">
        <v>42370</v>
      </c>
      <c r="F32" s="53">
        <f t="shared" si="0"/>
        <v>7639</v>
      </c>
      <c r="G32" s="9"/>
      <c r="H32" s="9"/>
      <c r="I32" s="9"/>
      <c r="J32" s="9"/>
      <c r="K32" s="9"/>
      <c r="L32" s="9"/>
      <c r="M32" s="9"/>
      <c r="N32" s="9"/>
      <c r="O32" s="11"/>
      <c r="P32" s="6"/>
    </row>
    <row r="33" spans="1:16" x14ac:dyDescent="0.2">
      <c r="A33" s="7"/>
      <c r="B33" s="9" t="s">
        <v>32</v>
      </c>
      <c r="C33" s="52">
        <v>528</v>
      </c>
      <c r="D33" s="9"/>
      <c r="E33" s="55">
        <v>42401</v>
      </c>
      <c r="F33" s="53">
        <f t="shared" si="0"/>
        <v>7683</v>
      </c>
      <c r="G33" s="9"/>
      <c r="H33" s="9"/>
      <c r="I33" s="9"/>
      <c r="J33" s="9"/>
      <c r="K33" s="9"/>
      <c r="L33" s="9"/>
      <c r="M33" s="9"/>
      <c r="N33" s="9"/>
      <c r="O33" s="11"/>
      <c r="P33" s="6"/>
    </row>
    <row r="34" spans="1:16" x14ac:dyDescent="0.2">
      <c r="A34" s="7"/>
      <c r="B34" s="9" t="s">
        <v>33</v>
      </c>
      <c r="C34" s="52">
        <v>592</v>
      </c>
      <c r="D34" s="9"/>
      <c r="E34" s="55">
        <v>42430</v>
      </c>
      <c r="F34" s="53">
        <f t="shared" si="0"/>
        <v>7747</v>
      </c>
      <c r="G34" s="9"/>
      <c r="H34" s="9"/>
      <c r="I34" s="9"/>
      <c r="J34" s="9"/>
      <c r="K34" s="9"/>
      <c r="L34" s="9"/>
      <c r="M34" s="9"/>
      <c r="N34" s="9"/>
      <c r="O34" s="11"/>
      <c r="P34" s="6"/>
    </row>
    <row r="35" spans="1:16" x14ac:dyDescent="0.2">
      <c r="A35" s="7"/>
      <c r="B35" s="9" t="s">
        <v>34</v>
      </c>
      <c r="C35" s="52">
        <v>647</v>
      </c>
      <c r="D35" s="9"/>
      <c r="E35" s="55">
        <v>42461</v>
      </c>
      <c r="F35" s="53">
        <f t="shared" si="0"/>
        <v>7822</v>
      </c>
      <c r="G35" s="9"/>
      <c r="H35" s="9"/>
      <c r="I35" s="9"/>
      <c r="J35" s="9"/>
      <c r="K35" s="9"/>
      <c r="L35" s="9"/>
      <c r="M35" s="9"/>
      <c r="N35" s="9"/>
      <c r="O35" s="11"/>
      <c r="P35" s="6"/>
    </row>
    <row r="36" spans="1:16" x14ac:dyDescent="0.2">
      <c r="A36" s="7"/>
      <c r="B36" s="9" t="s">
        <v>35</v>
      </c>
      <c r="C36" s="52">
        <v>588</v>
      </c>
      <c r="D36" s="9"/>
      <c r="E36" s="55">
        <v>42491</v>
      </c>
      <c r="F36" s="53">
        <f t="shared" si="0"/>
        <v>7904</v>
      </c>
      <c r="G36" s="9"/>
      <c r="H36" s="9"/>
      <c r="I36" s="9"/>
      <c r="J36" s="9"/>
      <c r="K36" s="9"/>
      <c r="L36" s="9"/>
      <c r="M36" s="9"/>
      <c r="N36" s="9"/>
      <c r="O36" s="11"/>
      <c r="P36" s="6"/>
    </row>
    <row r="37" spans="1:16" x14ac:dyDescent="0.2">
      <c r="A37" s="7"/>
      <c r="B37" s="9" t="s">
        <v>36</v>
      </c>
      <c r="C37" s="52">
        <v>772</v>
      </c>
      <c r="D37" s="9"/>
      <c r="E37" s="55">
        <v>42522</v>
      </c>
      <c r="F37" s="53">
        <f t="shared" si="0"/>
        <v>8016</v>
      </c>
      <c r="G37" s="9"/>
      <c r="H37" s="9"/>
      <c r="I37" s="9"/>
      <c r="J37" s="9"/>
      <c r="K37" s="9"/>
      <c r="L37" s="9"/>
      <c r="M37" s="9"/>
      <c r="N37" s="9"/>
      <c r="O37" s="11"/>
      <c r="P37" s="6"/>
    </row>
    <row r="38" spans="1:16" x14ac:dyDescent="0.2">
      <c r="A38" s="7"/>
      <c r="B38" s="9" t="s">
        <v>37</v>
      </c>
      <c r="C38" s="52">
        <v>684</v>
      </c>
      <c r="D38" s="9"/>
      <c r="E38" s="55">
        <v>42552</v>
      </c>
      <c r="F38" s="53">
        <f t="shared" si="0"/>
        <v>8133</v>
      </c>
      <c r="G38" s="9"/>
      <c r="H38" s="9"/>
      <c r="I38" s="9"/>
      <c r="J38" s="9"/>
      <c r="K38" s="9"/>
      <c r="L38" s="9"/>
      <c r="M38" s="9"/>
      <c r="N38" s="9"/>
      <c r="O38" s="11"/>
      <c r="P38" s="6"/>
    </row>
    <row r="39" spans="1:16" x14ac:dyDescent="0.2">
      <c r="A39" s="7"/>
      <c r="B39" s="9" t="s">
        <v>38</v>
      </c>
      <c r="C39" s="52">
        <f>844*1</f>
        <v>844</v>
      </c>
      <c r="D39" s="9"/>
      <c r="E39" s="55">
        <v>42583</v>
      </c>
      <c r="F39" s="53">
        <f t="shared" si="0"/>
        <v>8248</v>
      </c>
      <c r="G39" s="9"/>
      <c r="H39" s="9"/>
      <c r="I39" s="9"/>
      <c r="J39" s="9"/>
      <c r="K39" s="9"/>
      <c r="L39" s="9"/>
      <c r="M39" s="9"/>
      <c r="N39" s="9"/>
      <c r="O39" s="11"/>
      <c r="P39" s="6"/>
    </row>
    <row r="40" spans="1:16" x14ac:dyDescent="0.2">
      <c r="A40" s="7"/>
      <c r="B40" s="9" t="s">
        <v>39</v>
      </c>
      <c r="C40" s="52">
        <f>941*0.88</f>
        <v>828.08</v>
      </c>
      <c r="D40" s="9"/>
      <c r="E40" s="55">
        <v>42614</v>
      </c>
      <c r="F40" s="53">
        <f t="shared" si="0"/>
        <v>8259.08</v>
      </c>
      <c r="G40" s="9"/>
      <c r="H40" s="9"/>
      <c r="I40" s="9"/>
      <c r="J40" s="9"/>
      <c r="K40" s="9"/>
      <c r="L40" s="9"/>
      <c r="M40" s="9"/>
      <c r="N40" s="9"/>
      <c r="O40" s="11"/>
      <c r="P40" s="6"/>
    </row>
    <row r="41" spans="1:16" x14ac:dyDescent="0.2">
      <c r="A41" s="7"/>
      <c r="B41" s="9" t="s">
        <v>40</v>
      </c>
      <c r="C41" s="52">
        <f>922*0.83</f>
        <v>765.26</v>
      </c>
      <c r="D41" s="9"/>
      <c r="E41" s="55">
        <v>42644</v>
      </c>
      <c r="F41" s="53">
        <f t="shared" si="0"/>
        <v>8219.34</v>
      </c>
      <c r="G41" s="9"/>
      <c r="H41" s="9"/>
      <c r="I41" s="9"/>
      <c r="J41" s="9"/>
      <c r="K41" s="9"/>
      <c r="L41" s="9"/>
      <c r="M41" s="9"/>
      <c r="N41" s="9"/>
      <c r="O41" s="11"/>
      <c r="P41" s="6"/>
    </row>
    <row r="42" spans="1:16" x14ac:dyDescent="0.2">
      <c r="A42" s="7"/>
      <c r="B42" s="9" t="s">
        <v>41</v>
      </c>
      <c r="C42" s="52">
        <f>870*0.83</f>
        <v>722.09999999999991</v>
      </c>
      <c r="D42" s="9"/>
      <c r="E42" s="55">
        <v>42675</v>
      </c>
      <c r="F42" s="53">
        <f>SUM(C31:C42)</f>
        <v>8188.4400000000005</v>
      </c>
      <c r="G42" s="9"/>
      <c r="H42" s="9"/>
      <c r="I42" s="9"/>
      <c r="J42" s="9"/>
      <c r="K42" s="9"/>
      <c r="L42" s="9"/>
      <c r="M42" s="9"/>
      <c r="N42" s="9"/>
      <c r="O42" s="11"/>
      <c r="P42" s="6"/>
    </row>
    <row r="43" spans="1:16" x14ac:dyDescent="0.2">
      <c r="A43" s="7"/>
      <c r="B43" s="9" t="s">
        <v>42</v>
      </c>
      <c r="C43" s="52">
        <v>630</v>
      </c>
      <c r="D43" s="9"/>
      <c r="E43" s="55">
        <v>42705</v>
      </c>
      <c r="F43" s="53">
        <f t="shared" si="0"/>
        <v>8150.4400000000005</v>
      </c>
      <c r="G43" s="9"/>
      <c r="H43" s="9"/>
      <c r="I43" s="9"/>
      <c r="J43" s="9"/>
      <c r="K43" s="9"/>
      <c r="L43" s="9"/>
      <c r="M43" s="9"/>
      <c r="N43" s="9"/>
      <c r="O43" s="11"/>
      <c r="P43" s="6"/>
    </row>
    <row r="44" spans="1:16" x14ac:dyDescent="0.2">
      <c r="A44" s="7"/>
      <c r="B44" s="9" t="s">
        <v>43</v>
      </c>
      <c r="C44" s="52">
        <v>525</v>
      </c>
      <c r="D44" s="9"/>
      <c r="E44" s="55">
        <v>42736</v>
      </c>
      <c r="F44" s="53">
        <f t="shared" si="0"/>
        <v>8125.4400000000005</v>
      </c>
      <c r="G44" s="9"/>
      <c r="H44" s="9"/>
      <c r="I44" s="9"/>
      <c r="J44" s="9"/>
      <c r="K44" s="9"/>
      <c r="L44" s="9"/>
      <c r="M44" s="9"/>
      <c r="N44" s="9"/>
      <c r="O44" s="11"/>
      <c r="P44" s="6"/>
    </row>
    <row r="45" spans="1:16" x14ac:dyDescent="0.2">
      <c r="A45" s="7"/>
      <c r="B45" s="9" t="s">
        <v>44</v>
      </c>
      <c r="C45" s="52">
        <v>520</v>
      </c>
      <c r="D45" s="9"/>
      <c r="E45" s="55">
        <v>42767</v>
      </c>
      <c r="F45" s="53">
        <f t="shared" si="0"/>
        <v>8117.4400000000005</v>
      </c>
      <c r="G45" s="9"/>
      <c r="H45" s="9"/>
      <c r="I45" s="9"/>
      <c r="J45" s="9"/>
      <c r="K45" s="9"/>
      <c r="L45" s="9"/>
      <c r="M45" s="9"/>
      <c r="N45" s="9"/>
      <c r="O45" s="11"/>
      <c r="P45" s="6"/>
    </row>
    <row r="46" spans="1:16" x14ac:dyDescent="0.2">
      <c r="A46" s="7"/>
      <c r="B46" s="9" t="s">
        <v>45</v>
      </c>
      <c r="C46" s="52">
        <v>610</v>
      </c>
      <c r="D46" s="9"/>
      <c r="E46" s="55">
        <v>42795</v>
      </c>
      <c r="F46" s="53">
        <f t="shared" si="0"/>
        <v>8135.4400000000005</v>
      </c>
      <c r="G46" s="9"/>
      <c r="H46" s="9"/>
      <c r="I46" s="9"/>
      <c r="J46" s="9"/>
      <c r="K46" s="9"/>
      <c r="L46" s="9"/>
      <c r="M46" s="9"/>
      <c r="N46" s="9"/>
      <c r="O46" s="11"/>
      <c r="P46" s="6"/>
    </row>
    <row r="47" spans="1:16" x14ac:dyDescent="0.2">
      <c r="A47" s="7"/>
      <c r="B47" s="9" t="s">
        <v>46</v>
      </c>
      <c r="C47" s="52">
        <v>689</v>
      </c>
      <c r="D47" s="9"/>
      <c r="E47" s="55">
        <v>42826</v>
      </c>
      <c r="F47" s="53">
        <f t="shared" si="0"/>
        <v>8177.4400000000005</v>
      </c>
      <c r="G47" s="9"/>
      <c r="H47" s="9"/>
      <c r="I47" s="9"/>
      <c r="J47" s="9"/>
      <c r="K47" s="9"/>
      <c r="L47" s="9"/>
      <c r="M47" s="9"/>
      <c r="N47" s="9"/>
      <c r="O47" s="11"/>
      <c r="P47" s="6"/>
    </row>
    <row r="48" spans="1:16" x14ac:dyDescent="0.2">
      <c r="A48" s="7"/>
      <c r="B48" s="9" t="s">
        <v>47</v>
      </c>
      <c r="C48" s="52">
        <v>648</v>
      </c>
      <c r="D48" s="9"/>
      <c r="E48" s="55">
        <v>42856</v>
      </c>
      <c r="F48" s="53">
        <f t="shared" si="0"/>
        <v>8237.44</v>
      </c>
      <c r="G48" s="9"/>
      <c r="H48" s="9"/>
      <c r="I48" s="9"/>
      <c r="J48" s="9"/>
      <c r="K48" s="9"/>
      <c r="L48" s="9"/>
      <c r="M48" s="9"/>
      <c r="N48" s="9"/>
      <c r="O48" s="11"/>
      <c r="P48" s="6"/>
    </row>
    <row r="49" spans="1:16" x14ac:dyDescent="0.2">
      <c r="A49" s="7"/>
      <c r="B49" s="9" t="s">
        <v>48</v>
      </c>
      <c r="C49" s="52">
        <v>853</v>
      </c>
      <c r="D49" s="9"/>
      <c r="E49" s="55">
        <v>42887</v>
      </c>
      <c r="F49" s="53">
        <f t="shared" si="0"/>
        <v>8318.44</v>
      </c>
      <c r="G49" s="9"/>
      <c r="H49" s="9"/>
      <c r="I49" s="9"/>
      <c r="J49" s="9"/>
      <c r="K49" s="9"/>
      <c r="L49" s="9"/>
      <c r="M49" s="9"/>
      <c r="N49" s="9"/>
      <c r="O49" s="11"/>
      <c r="P49" s="6"/>
    </row>
    <row r="50" spans="1:16" x14ac:dyDescent="0.2">
      <c r="A50" s="7"/>
      <c r="B50" s="9" t="s">
        <v>49</v>
      </c>
      <c r="C50" s="52">
        <v>765</v>
      </c>
      <c r="D50" s="9"/>
      <c r="E50" s="55">
        <v>42917</v>
      </c>
      <c r="F50" s="53">
        <f t="shared" si="0"/>
        <v>8399.44</v>
      </c>
      <c r="G50" s="9"/>
      <c r="H50" s="9"/>
      <c r="I50" s="9"/>
      <c r="J50" s="9"/>
      <c r="K50" s="9"/>
      <c r="L50" s="9"/>
      <c r="M50" s="9"/>
      <c r="N50" s="9"/>
      <c r="O50" s="11"/>
      <c r="P50" s="6"/>
    </row>
    <row r="51" spans="1:16" x14ac:dyDescent="0.2">
      <c r="A51" s="7"/>
      <c r="B51" s="9" t="s">
        <v>50</v>
      </c>
      <c r="C51" s="52">
        <v>968</v>
      </c>
      <c r="D51" s="9"/>
      <c r="E51" s="55">
        <v>42948</v>
      </c>
      <c r="F51" s="53">
        <f t="shared" si="0"/>
        <v>8523.44</v>
      </c>
      <c r="G51" s="9"/>
      <c r="H51" s="9"/>
      <c r="I51" s="9"/>
      <c r="J51" s="9"/>
      <c r="K51" s="9"/>
      <c r="L51" s="9"/>
      <c r="M51" s="9"/>
      <c r="N51" s="9"/>
      <c r="O51" s="11"/>
      <c r="P51" s="6"/>
    </row>
    <row r="52" spans="1:16" x14ac:dyDescent="0.2">
      <c r="A52" s="7"/>
      <c r="B52" s="9" t="s">
        <v>51</v>
      </c>
      <c r="C52" s="52">
        <v>945</v>
      </c>
      <c r="D52" s="9"/>
      <c r="E52" s="55">
        <v>42979</v>
      </c>
      <c r="F52" s="53">
        <f t="shared" si="0"/>
        <v>8640.36</v>
      </c>
      <c r="G52" s="9"/>
      <c r="H52" s="9"/>
      <c r="I52" s="9"/>
      <c r="J52" s="9"/>
      <c r="K52" s="9"/>
      <c r="L52" s="9"/>
      <c r="M52" s="9"/>
      <c r="N52" s="9"/>
      <c r="O52" s="11"/>
      <c r="P52" s="6"/>
    </row>
    <row r="53" spans="1:16" x14ac:dyDescent="0.2">
      <c r="A53" s="7"/>
      <c r="B53" s="9" t="s">
        <v>74</v>
      </c>
      <c r="C53" s="52"/>
      <c r="D53" s="9"/>
      <c r="E53" s="55">
        <v>43009</v>
      </c>
      <c r="F53" s="53"/>
      <c r="G53" s="9"/>
      <c r="H53" s="9"/>
      <c r="I53" s="9"/>
      <c r="J53" s="9"/>
      <c r="K53" s="9"/>
      <c r="L53" s="9"/>
      <c r="M53" s="9"/>
      <c r="N53" s="9"/>
      <c r="O53" s="11"/>
      <c r="P53" s="6"/>
    </row>
    <row r="54" spans="1:16" x14ac:dyDescent="0.2">
      <c r="A54" s="7"/>
      <c r="B54" s="9" t="s">
        <v>75</v>
      </c>
      <c r="C54" s="52"/>
      <c r="D54" s="9"/>
      <c r="E54" s="55">
        <v>43040</v>
      </c>
      <c r="F54" s="53"/>
      <c r="G54" s="9"/>
      <c r="H54" s="9"/>
      <c r="I54" s="9"/>
      <c r="J54" s="9"/>
      <c r="K54" s="9"/>
      <c r="L54" s="9"/>
      <c r="M54" s="9"/>
      <c r="N54" s="9"/>
      <c r="O54" s="11"/>
      <c r="P54" s="6"/>
    </row>
    <row r="55" spans="1:16" x14ac:dyDescent="0.2">
      <c r="A55" s="7"/>
      <c r="B55" s="9" t="s">
        <v>76</v>
      </c>
      <c r="C55" s="52"/>
      <c r="D55" s="9"/>
      <c r="E55" s="55">
        <v>43070</v>
      </c>
      <c r="F55" s="53"/>
      <c r="G55" s="9"/>
      <c r="H55" s="9"/>
      <c r="I55" s="9"/>
      <c r="J55" s="9"/>
      <c r="K55" s="9"/>
      <c r="L55" s="9"/>
      <c r="M55" s="9"/>
      <c r="N55" s="9"/>
      <c r="O55" s="11"/>
      <c r="P55" s="6"/>
    </row>
    <row r="56" spans="1:16" x14ac:dyDescent="0.2">
      <c r="A56" s="7"/>
      <c r="B56" s="9" t="s">
        <v>77</v>
      </c>
      <c r="C56" s="52"/>
      <c r="D56" s="9"/>
      <c r="E56" s="55">
        <v>43101</v>
      </c>
      <c r="F56" s="53"/>
      <c r="G56" s="9"/>
      <c r="H56" s="9"/>
      <c r="I56" s="9"/>
      <c r="J56" s="9"/>
      <c r="K56" s="9"/>
      <c r="L56" s="9"/>
      <c r="M56" s="9"/>
      <c r="N56" s="9"/>
      <c r="O56" s="11"/>
      <c r="P56" s="6"/>
    </row>
    <row r="57" spans="1:16" x14ac:dyDescent="0.2">
      <c r="A57" s="7"/>
      <c r="B57" s="9" t="s">
        <v>78</v>
      </c>
      <c r="C57" s="52"/>
      <c r="D57" s="9"/>
      <c r="E57" s="55">
        <v>43132</v>
      </c>
      <c r="F57" s="53"/>
      <c r="G57" s="9"/>
      <c r="H57" s="9"/>
      <c r="I57" s="9"/>
      <c r="J57" s="9"/>
      <c r="K57" s="9"/>
      <c r="L57" s="9"/>
      <c r="M57" s="9"/>
      <c r="N57" s="9"/>
      <c r="O57" s="11"/>
      <c r="P57" s="6"/>
    </row>
    <row r="58" spans="1:16" x14ac:dyDescent="0.2">
      <c r="A58" s="7"/>
      <c r="B58" s="9" t="s">
        <v>79</v>
      </c>
      <c r="C58" s="52"/>
      <c r="D58" s="9"/>
      <c r="E58" s="55">
        <v>43160</v>
      </c>
      <c r="F58" s="53"/>
      <c r="G58" s="9"/>
      <c r="H58" s="9"/>
      <c r="I58" s="9"/>
      <c r="J58" s="9"/>
      <c r="K58" s="9"/>
      <c r="L58" s="9"/>
      <c r="M58" s="9"/>
      <c r="N58" s="9"/>
      <c r="O58" s="11"/>
      <c r="P58" s="6"/>
    </row>
    <row r="59" spans="1:16" x14ac:dyDescent="0.2">
      <c r="A59" s="7"/>
      <c r="B59" s="9" t="s">
        <v>80</v>
      </c>
      <c r="C59" s="52"/>
      <c r="D59" s="9"/>
      <c r="E59" s="55">
        <v>43191</v>
      </c>
      <c r="F59" s="53"/>
      <c r="G59" s="9"/>
      <c r="H59" s="9"/>
      <c r="I59" s="9"/>
      <c r="J59" s="9"/>
      <c r="K59" s="9"/>
      <c r="L59" s="9"/>
      <c r="M59" s="9"/>
      <c r="N59" s="9"/>
      <c r="O59" s="11"/>
      <c r="P59" s="6"/>
    </row>
    <row r="60" spans="1:16" x14ac:dyDescent="0.2">
      <c r="A60" s="7"/>
      <c r="B60" s="9" t="s">
        <v>81</v>
      </c>
      <c r="C60" s="52"/>
      <c r="D60" s="9"/>
      <c r="E60" s="55">
        <v>43221</v>
      </c>
      <c r="F60" s="53"/>
      <c r="G60" s="9"/>
      <c r="H60" s="9"/>
      <c r="I60" s="9"/>
      <c r="J60" s="9"/>
      <c r="K60" s="9"/>
      <c r="L60" s="9"/>
      <c r="M60" s="9"/>
      <c r="N60" s="9"/>
      <c r="O60" s="11"/>
      <c r="P60" s="6"/>
    </row>
    <row r="61" spans="1:16" x14ac:dyDescent="0.2">
      <c r="A61" s="7"/>
      <c r="B61" s="9" t="s">
        <v>82</v>
      </c>
      <c r="C61" s="52"/>
      <c r="D61" s="9"/>
      <c r="E61" s="55">
        <v>43252</v>
      </c>
      <c r="F61" s="53"/>
      <c r="G61" s="9"/>
      <c r="H61" s="9"/>
      <c r="I61" s="9"/>
      <c r="J61" s="9"/>
      <c r="K61" s="9"/>
      <c r="L61" s="9"/>
      <c r="M61" s="9"/>
      <c r="N61" s="9"/>
      <c r="O61" s="11"/>
      <c r="P61" s="6"/>
    </row>
    <row r="62" spans="1:16" x14ac:dyDescent="0.2">
      <c r="A62" s="7"/>
      <c r="B62" s="9" t="s">
        <v>83</v>
      </c>
      <c r="C62" s="52"/>
      <c r="D62" s="9"/>
      <c r="E62" s="55">
        <v>43282</v>
      </c>
      <c r="F62" s="53"/>
      <c r="G62" s="9"/>
      <c r="H62" s="9"/>
      <c r="I62" s="9"/>
      <c r="J62" s="9"/>
      <c r="K62" s="9"/>
      <c r="L62" s="9"/>
      <c r="M62" s="9"/>
      <c r="N62" s="9"/>
      <c r="O62" s="11"/>
      <c r="P62" s="6"/>
    </row>
    <row r="63" spans="1:16" x14ac:dyDescent="0.2">
      <c r="A63" s="7"/>
      <c r="B63" s="9" t="s">
        <v>84</v>
      </c>
      <c r="C63" s="52"/>
      <c r="D63" s="9"/>
      <c r="E63" s="55">
        <v>43313</v>
      </c>
      <c r="F63" s="53"/>
      <c r="G63" s="9"/>
      <c r="H63" s="9"/>
      <c r="I63" s="9"/>
      <c r="J63" s="9"/>
      <c r="K63" s="9"/>
      <c r="L63" s="9"/>
      <c r="M63" s="9"/>
      <c r="N63" s="9"/>
      <c r="O63" s="11"/>
      <c r="P63" s="6"/>
    </row>
    <row r="64" spans="1:16" x14ac:dyDescent="0.2">
      <c r="A64" s="7"/>
      <c r="B64" s="9" t="s">
        <v>85</v>
      </c>
      <c r="C64" s="52"/>
      <c r="D64" s="9"/>
      <c r="E64" s="55">
        <v>43344</v>
      </c>
      <c r="F64" s="53"/>
      <c r="G64" s="9"/>
      <c r="H64" s="9"/>
      <c r="I64" s="9"/>
      <c r="J64" s="9"/>
      <c r="K64" s="9"/>
      <c r="L64" s="9"/>
      <c r="M64" s="9"/>
      <c r="N64" s="9"/>
      <c r="O64" s="11"/>
      <c r="P64" s="6"/>
    </row>
    <row r="65" spans="1:16" x14ac:dyDescent="0.2">
      <c r="A65" s="7"/>
      <c r="B65" s="9" t="s">
        <v>86</v>
      </c>
      <c r="C65" s="52"/>
      <c r="D65" s="9"/>
      <c r="E65" s="55">
        <v>43374</v>
      </c>
      <c r="F65" s="53"/>
      <c r="G65" s="9"/>
      <c r="H65" s="9"/>
      <c r="I65" s="9"/>
      <c r="J65" s="9"/>
      <c r="K65" s="9"/>
      <c r="L65" s="9"/>
      <c r="M65" s="9"/>
      <c r="N65" s="9"/>
      <c r="O65" s="11"/>
      <c r="P65" s="6"/>
    </row>
    <row r="66" spans="1:16" x14ac:dyDescent="0.2">
      <c r="A66" s="7"/>
      <c r="B66" s="9" t="s">
        <v>87</v>
      </c>
      <c r="C66" s="52"/>
      <c r="D66" s="9"/>
      <c r="E66" s="55">
        <v>43405</v>
      </c>
      <c r="F66" s="53"/>
      <c r="G66" s="15"/>
      <c r="H66" s="15"/>
      <c r="I66" s="15"/>
      <c r="J66" s="15"/>
      <c r="K66" s="15"/>
      <c r="L66" s="15"/>
      <c r="M66" s="15"/>
      <c r="N66" s="15"/>
      <c r="O66" s="11"/>
      <c r="P66" s="6"/>
    </row>
    <row r="67" spans="1:16" x14ac:dyDescent="0.2">
      <c r="A67" s="7"/>
      <c r="B67" s="9" t="s">
        <v>88</v>
      </c>
      <c r="C67" s="52"/>
      <c r="D67" s="9"/>
      <c r="E67" s="55">
        <v>43435</v>
      </c>
      <c r="F67" s="53"/>
      <c r="G67" s="15"/>
      <c r="H67" s="15"/>
      <c r="I67" s="15"/>
      <c r="J67" s="15"/>
      <c r="K67" s="15"/>
      <c r="L67" s="15"/>
      <c r="M67" s="15"/>
      <c r="N67" s="15"/>
      <c r="O67" s="11"/>
      <c r="P67" s="6"/>
    </row>
    <row r="68" spans="1:16" x14ac:dyDescent="0.2">
      <c r="A68" s="7"/>
      <c r="B68" s="9" t="s">
        <v>90</v>
      </c>
      <c r="C68" s="15"/>
      <c r="D68" s="15"/>
      <c r="E68" s="55">
        <v>43466</v>
      </c>
      <c r="F68" s="15"/>
      <c r="G68" s="15"/>
      <c r="H68" s="15"/>
      <c r="I68" s="15"/>
      <c r="J68" s="15"/>
      <c r="K68" s="15"/>
      <c r="L68" s="15"/>
      <c r="M68" s="15"/>
      <c r="N68" s="15"/>
      <c r="O68" s="11"/>
      <c r="P68" s="6"/>
    </row>
    <row r="69" spans="1:16" ht="17" thickBot="1" x14ac:dyDescent="0.25">
      <c r="A69" s="7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1"/>
      <c r="P69" s="6"/>
    </row>
    <row r="70" spans="1:16" ht="18" thickTop="1" thickBot="1" x14ac:dyDescent="0.25">
      <c r="A70" s="44" t="s">
        <v>91</v>
      </c>
      <c r="B70" s="45"/>
      <c r="C70" s="46"/>
      <c r="D70" s="46"/>
      <c r="E70" s="46"/>
      <c r="F70" s="46"/>
      <c r="G70" s="46"/>
      <c r="H70" s="47"/>
      <c r="I70" s="48"/>
      <c r="J70" s="46"/>
      <c r="K70" s="46"/>
      <c r="L70" s="46"/>
      <c r="M70" s="46"/>
      <c r="N70" s="46"/>
      <c r="O70" s="49"/>
      <c r="P70" s="6"/>
    </row>
    <row r="71" spans="1:16" ht="17" thickTop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pageMargins left="0.75" right="0.75" top="1" bottom="1" header="0.5" footer="0.5"/>
  <pageSetup paperSize="9" scale="4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T8120"/>
  <sheetViews>
    <sheetView showGridLines="0" defaultGridColor="0" view="pageBreakPreview" colorId="22" zoomScale="85" zoomScaleSheetLayoutView="85" workbookViewId="0">
      <selection activeCell="F78" sqref="F78:F79"/>
    </sheetView>
  </sheetViews>
  <sheetFormatPr baseColWidth="10" defaultColWidth="9.7109375" defaultRowHeight="16" x14ac:dyDescent="0.2"/>
  <cols>
    <col min="1" max="1" width="6" style="6" customWidth="1"/>
    <col min="2" max="2" width="11.7109375" style="6" customWidth="1"/>
    <col min="3" max="3" width="7.7109375" style="6" customWidth="1"/>
    <col min="4" max="4" width="3.7109375" style="6" customWidth="1"/>
    <col min="5" max="5" width="7.7109375" style="6" customWidth="1"/>
    <col min="6" max="6" width="10.7109375" style="6" customWidth="1"/>
    <col min="7" max="7" width="2.7109375" style="6" customWidth="1"/>
    <col min="8" max="8" width="8.7109375" style="6" customWidth="1"/>
    <col min="9" max="13" width="9.7109375" style="6"/>
    <col min="14" max="14" width="6.7109375" style="6" customWidth="1"/>
    <col min="15" max="15" width="5.7109375" style="6" customWidth="1"/>
    <col min="16" max="18" width="9.7109375" style="6"/>
    <col min="19" max="19" width="5.7109375" style="6" customWidth="1"/>
    <col min="20" max="20" width="6.7109375" style="6" customWidth="1"/>
    <col min="21" max="16384" width="9.7109375" style="6"/>
  </cols>
  <sheetData>
    <row r="1" spans="1:19" ht="21.75" customHeight="1" thickTop="1" thickBot="1" x14ac:dyDescent="0.3">
      <c r="A1" s="50" t="s">
        <v>92</v>
      </c>
      <c r="B1" s="1" t="str">
        <f>'T12 Data'!C1</f>
        <v>Katra</v>
      </c>
      <c r="C1" s="2"/>
      <c r="D1" s="2"/>
      <c r="E1" s="2"/>
      <c r="F1" s="2"/>
      <c r="G1" s="2"/>
      <c r="H1" s="3"/>
    </row>
    <row r="2" spans="1:19" ht="23" thickTop="1" thickBot="1" x14ac:dyDescent="0.3">
      <c r="A2" s="50" t="s">
        <v>56</v>
      </c>
      <c r="B2" s="1"/>
      <c r="C2" s="2"/>
      <c r="D2" s="2"/>
      <c r="E2" s="2"/>
      <c r="F2" s="2"/>
      <c r="G2" s="2"/>
      <c r="H2" s="3"/>
      <c r="I2"/>
      <c r="J2" s="13"/>
      <c r="K2" s="13"/>
      <c r="L2" s="13"/>
      <c r="M2" s="9"/>
      <c r="N2" s="9"/>
      <c r="O2" s="9"/>
    </row>
    <row r="3" spans="1:19" ht="17" thickTop="1" x14ac:dyDescent="0.2">
      <c r="A3" s="7"/>
      <c r="B3" s="8" t="s">
        <v>0</v>
      </c>
      <c r="C3" s="9"/>
      <c r="D3" s="9"/>
      <c r="E3" s="9"/>
      <c r="F3" s="9"/>
      <c r="G3" s="9"/>
      <c r="H3" s="9"/>
      <c r="I3" s="9"/>
      <c r="J3" s="56" t="s">
        <v>72</v>
      </c>
      <c r="K3" s="57"/>
      <c r="L3" s="58"/>
      <c r="M3" s="10"/>
      <c r="N3" s="9"/>
      <c r="O3" s="11"/>
    </row>
    <row r="4" spans="1:19" ht="17" thickBot="1" x14ac:dyDescent="0.25">
      <c r="A4" s="7"/>
      <c r="B4" s="9"/>
      <c r="C4" s="9"/>
      <c r="D4" s="9"/>
      <c r="E4" s="9"/>
      <c r="F4" s="9"/>
      <c r="G4" s="9"/>
      <c r="H4" s="9"/>
      <c r="I4" s="9"/>
      <c r="J4" s="12" t="s">
        <v>73</v>
      </c>
      <c r="K4" s="13"/>
      <c r="L4" s="14"/>
      <c r="M4" s="9"/>
      <c r="N4" s="9"/>
      <c r="O4" s="11"/>
    </row>
    <row r="5" spans="1:19" x14ac:dyDescent="0.2">
      <c r="A5" s="7"/>
      <c r="B5" s="8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Q5" s="127"/>
      <c r="R5" s="127"/>
      <c r="S5" s="127"/>
    </row>
    <row r="6" spans="1:19" x14ac:dyDescent="0.2">
      <c r="A6" s="7"/>
      <c r="B6" s="15" t="s">
        <v>55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1"/>
      <c r="Q6" s="127"/>
      <c r="R6" s="127"/>
      <c r="S6" s="127"/>
    </row>
    <row r="7" spans="1:19" x14ac:dyDescent="0.2">
      <c r="A7" s="7"/>
      <c r="B7" s="15" t="s">
        <v>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1"/>
      <c r="Q7" s="127"/>
      <c r="R7" s="127"/>
      <c r="S7" s="127"/>
    </row>
    <row r="8" spans="1:19" x14ac:dyDescent="0.2">
      <c r="A8" s="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1"/>
      <c r="Q8" s="127"/>
      <c r="R8" s="127"/>
      <c r="S8" s="127"/>
    </row>
    <row r="9" spans="1:19" x14ac:dyDescent="0.2">
      <c r="A9" s="7"/>
      <c r="B9" s="15" t="s">
        <v>57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1"/>
      <c r="Q9" s="127"/>
      <c r="R9" s="127"/>
      <c r="S9" s="127"/>
    </row>
    <row r="10" spans="1:19" x14ac:dyDescent="0.2">
      <c r="A10" s="7"/>
      <c r="B10" s="15" t="s">
        <v>58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1"/>
      <c r="Q10" s="127"/>
      <c r="R10" s="127"/>
      <c r="S10" s="127"/>
    </row>
    <row r="11" spans="1:19" x14ac:dyDescent="0.2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1"/>
      <c r="Q11" s="127"/>
      <c r="R11" s="127"/>
      <c r="S11" s="127"/>
    </row>
    <row r="12" spans="1:19" x14ac:dyDescent="0.2">
      <c r="A12" s="7"/>
      <c r="B12" s="15" t="s">
        <v>52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1"/>
      <c r="Q12" s="127"/>
      <c r="R12" s="127"/>
      <c r="S12" s="127"/>
    </row>
    <row r="13" spans="1:19" x14ac:dyDescent="0.2">
      <c r="A13" s="7"/>
      <c r="B13" s="15" t="s">
        <v>53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1"/>
      <c r="Q13" s="127"/>
      <c r="R13" s="127"/>
      <c r="S13" s="127"/>
    </row>
    <row r="14" spans="1:19" x14ac:dyDescent="0.2">
      <c r="A14" s="7"/>
      <c r="B14" s="15" t="s">
        <v>54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1"/>
      <c r="Q14" s="127"/>
      <c r="R14" s="127"/>
      <c r="S14" s="127"/>
    </row>
    <row r="15" spans="1:19" x14ac:dyDescent="0.2">
      <c r="A15" s="7"/>
      <c r="B15" s="15" t="s">
        <v>59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1"/>
      <c r="Q15" s="127"/>
      <c r="R15" s="127"/>
      <c r="S15" s="127"/>
    </row>
    <row r="16" spans="1:19" ht="17" thickBo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1"/>
      <c r="Q16" s="127"/>
      <c r="R16" s="127"/>
      <c r="S16" s="127"/>
    </row>
    <row r="17" spans="1:20" ht="17" thickTop="1" x14ac:dyDescent="0.2">
      <c r="A17" s="7"/>
      <c r="B17" s="16"/>
      <c r="C17" s="17" t="s">
        <v>71</v>
      </c>
      <c r="D17" s="18"/>
      <c r="E17" s="18" t="s">
        <v>67</v>
      </c>
      <c r="F17" s="19" t="s">
        <v>70</v>
      </c>
      <c r="G17" s="20"/>
      <c r="H17" s="9"/>
      <c r="I17" s="9"/>
      <c r="J17" s="9"/>
      <c r="K17" s="9"/>
      <c r="L17" s="9"/>
      <c r="M17" s="9"/>
      <c r="N17" s="9"/>
      <c r="O17" s="11"/>
      <c r="Q17" s="127"/>
      <c r="R17" s="127"/>
      <c r="S17" s="127"/>
    </row>
    <row r="18" spans="1:20" x14ac:dyDescent="0.2">
      <c r="A18" s="7"/>
      <c r="B18" s="7"/>
      <c r="C18" s="21" t="s">
        <v>66</v>
      </c>
      <c r="D18" s="22"/>
      <c r="E18" s="22" t="s">
        <v>69</v>
      </c>
      <c r="F18" s="23" t="s">
        <v>64</v>
      </c>
      <c r="G18" s="20"/>
      <c r="H18" s="9"/>
      <c r="I18" s="9"/>
      <c r="J18" s="9"/>
      <c r="K18" s="9"/>
      <c r="L18" s="9"/>
      <c r="M18" s="9"/>
      <c r="N18" s="9"/>
      <c r="O18" s="11"/>
      <c r="Q18" s="127"/>
      <c r="R18" s="127"/>
      <c r="S18" s="127"/>
    </row>
    <row r="19" spans="1:20" x14ac:dyDescent="0.2">
      <c r="A19" s="7"/>
      <c r="B19" s="7"/>
      <c r="C19" s="21" t="s">
        <v>64</v>
      </c>
      <c r="D19" s="22"/>
      <c r="E19" s="22" t="s">
        <v>68</v>
      </c>
      <c r="F19" s="23" t="s">
        <v>65</v>
      </c>
      <c r="G19" s="20"/>
      <c r="H19" s="9"/>
      <c r="I19" s="9"/>
      <c r="J19" s="9"/>
      <c r="K19" s="9"/>
      <c r="L19" s="9"/>
      <c r="M19" s="9"/>
      <c r="N19" s="9"/>
      <c r="O19" s="11"/>
      <c r="Q19" s="127"/>
      <c r="R19" s="127"/>
      <c r="S19" s="127"/>
    </row>
    <row r="20" spans="1:20" x14ac:dyDescent="0.2">
      <c r="A20" s="7"/>
      <c r="B20" s="7" t="s">
        <v>3</v>
      </c>
      <c r="C20" s="24">
        <v>415</v>
      </c>
      <c r="D20" s="25"/>
      <c r="E20" s="55">
        <v>41640</v>
      </c>
      <c r="F20" s="26"/>
      <c r="G20" s="9"/>
      <c r="H20" s="9"/>
      <c r="I20" s="9"/>
      <c r="J20" s="9"/>
      <c r="K20" s="9"/>
      <c r="L20" s="9"/>
      <c r="M20" s="9"/>
      <c r="N20" s="9"/>
      <c r="O20" s="11"/>
      <c r="Q20" s="127"/>
      <c r="R20" s="127"/>
      <c r="S20" s="127"/>
      <c r="T20" s="27"/>
    </row>
    <row r="21" spans="1:20" x14ac:dyDescent="0.2">
      <c r="A21" s="7"/>
      <c r="B21" s="7" t="s">
        <v>4</v>
      </c>
      <c r="C21" s="24">
        <v>425</v>
      </c>
      <c r="D21" s="25"/>
      <c r="E21" s="55">
        <v>41671</v>
      </c>
      <c r="F21" s="26"/>
      <c r="G21" s="9"/>
      <c r="H21" s="9"/>
      <c r="I21" s="9"/>
      <c r="J21" s="9"/>
      <c r="K21" s="9"/>
      <c r="L21" s="9"/>
      <c r="M21" s="9"/>
      <c r="N21" s="9"/>
      <c r="O21" s="11"/>
      <c r="T21" s="27"/>
    </row>
    <row r="22" spans="1:20" x14ac:dyDescent="0.2">
      <c r="A22" s="7"/>
      <c r="B22" s="7" t="s">
        <v>5</v>
      </c>
      <c r="C22" s="24">
        <v>460</v>
      </c>
      <c r="D22" s="25"/>
      <c r="E22" s="55">
        <v>41699</v>
      </c>
      <c r="F22" s="26"/>
      <c r="G22" s="9"/>
      <c r="H22" s="9"/>
      <c r="I22" s="9"/>
      <c r="J22" s="9"/>
      <c r="K22" s="9"/>
      <c r="L22" s="9"/>
      <c r="M22" s="9"/>
      <c r="N22" s="9"/>
      <c r="O22" s="11"/>
      <c r="T22" s="27"/>
    </row>
    <row r="23" spans="1:20" x14ac:dyDescent="0.2">
      <c r="A23" s="7"/>
      <c r="B23" s="7" t="s">
        <v>6</v>
      </c>
      <c r="C23" s="24">
        <v>510</v>
      </c>
      <c r="D23" s="25"/>
      <c r="E23" s="55">
        <v>41730</v>
      </c>
      <c r="F23" s="26"/>
      <c r="G23" s="9"/>
      <c r="H23" s="9"/>
      <c r="I23" s="9"/>
      <c r="J23" s="9"/>
      <c r="K23" s="9"/>
      <c r="L23" s="9"/>
      <c r="M23" s="9"/>
      <c r="N23" s="9"/>
      <c r="O23" s="11"/>
      <c r="T23" s="27"/>
    </row>
    <row r="24" spans="1:20" x14ac:dyDescent="0.2">
      <c r="A24" s="7"/>
      <c r="B24" s="7" t="s">
        <v>7</v>
      </c>
      <c r="C24" s="24">
        <v>435</v>
      </c>
      <c r="D24" s="25"/>
      <c r="E24" s="55">
        <v>41760</v>
      </c>
      <c r="F24" s="26"/>
      <c r="G24" s="9"/>
      <c r="H24" s="9"/>
      <c r="I24" s="9"/>
      <c r="J24" s="9"/>
      <c r="K24" s="9"/>
      <c r="L24" s="9"/>
      <c r="M24" s="9"/>
      <c r="N24" s="9"/>
      <c r="O24" s="11"/>
      <c r="T24" s="27"/>
    </row>
    <row r="25" spans="1:20" x14ac:dyDescent="0.2">
      <c r="A25" s="7"/>
      <c r="B25" s="7" t="s">
        <v>8</v>
      </c>
      <c r="C25" s="24">
        <v>585</v>
      </c>
      <c r="D25" s="25"/>
      <c r="E25" s="55">
        <v>41791</v>
      </c>
      <c r="F25" s="26"/>
      <c r="G25" s="9"/>
      <c r="H25" s="9"/>
      <c r="I25" s="9"/>
      <c r="J25" s="9"/>
      <c r="K25" s="9"/>
      <c r="L25" s="9"/>
      <c r="M25" s="9"/>
      <c r="N25" s="9"/>
      <c r="O25" s="11"/>
      <c r="T25" s="27"/>
    </row>
    <row r="26" spans="1:20" x14ac:dyDescent="0.2">
      <c r="A26" s="7"/>
      <c r="B26" s="7" t="s">
        <v>9</v>
      </c>
      <c r="C26" s="24">
        <v>495</v>
      </c>
      <c r="D26" s="25"/>
      <c r="E26" s="55">
        <v>41821</v>
      </c>
      <c r="F26" s="26"/>
      <c r="G26" s="9"/>
      <c r="H26" s="9"/>
      <c r="I26" s="9"/>
      <c r="J26" s="9"/>
      <c r="K26" s="9"/>
      <c r="L26" s="9"/>
      <c r="M26" s="9"/>
      <c r="N26" s="9"/>
      <c r="O26" s="11"/>
      <c r="T26" s="27"/>
    </row>
    <row r="27" spans="1:20" x14ac:dyDescent="0.2">
      <c r="A27" s="7"/>
      <c r="B27" s="7" t="s">
        <v>10</v>
      </c>
      <c r="C27" s="24">
        <v>645</v>
      </c>
      <c r="D27" s="25"/>
      <c r="E27" s="55">
        <v>41852</v>
      </c>
      <c r="F27" s="26"/>
      <c r="G27" s="9"/>
      <c r="H27" s="9"/>
      <c r="I27" s="9"/>
      <c r="J27" s="9"/>
      <c r="K27" s="9"/>
      <c r="L27" s="9"/>
      <c r="M27" s="9"/>
      <c r="N27" s="9"/>
      <c r="O27" s="11"/>
      <c r="T27" s="27"/>
    </row>
    <row r="28" spans="1:20" x14ac:dyDescent="0.2">
      <c r="A28" s="7"/>
      <c r="B28" s="7" t="s">
        <v>11</v>
      </c>
      <c r="C28" s="24">
        <v>700</v>
      </c>
      <c r="D28" s="25"/>
      <c r="E28" s="55">
        <v>41883</v>
      </c>
      <c r="F28" s="26"/>
      <c r="G28" s="9"/>
      <c r="H28" s="9"/>
      <c r="I28" s="9"/>
      <c r="J28" s="9"/>
      <c r="K28" s="9"/>
      <c r="L28" s="9"/>
      <c r="M28" s="9"/>
      <c r="N28" s="9"/>
      <c r="O28" s="11"/>
      <c r="T28" s="27"/>
    </row>
    <row r="29" spans="1:20" x14ac:dyDescent="0.2">
      <c r="A29" s="7"/>
      <c r="B29" s="7" t="s">
        <v>12</v>
      </c>
      <c r="C29" s="24">
        <v>685</v>
      </c>
      <c r="D29" s="25"/>
      <c r="E29" s="55">
        <v>41913</v>
      </c>
      <c r="F29" s="26"/>
      <c r="G29" s="9"/>
      <c r="H29" s="9"/>
      <c r="I29" s="9"/>
      <c r="J29" s="9"/>
      <c r="K29" s="9"/>
      <c r="L29" s="9"/>
      <c r="M29" s="9"/>
      <c r="N29" s="9"/>
      <c r="O29" s="11"/>
      <c r="T29" s="27"/>
    </row>
    <row r="30" spans="1:20" x14ac:dyDescent="0.2">
      <c r="A30" s="7"/>
      <c r="B30" s="7" t="s">
        <v>13</v>
      </c>
      <c r="C30" s="24">
        <v>650</v>
      </c>
      <c r="D30" s="25"/>
      <c r="E30" s="55">
        <v>41944</v>
      </c>
      <c r="F30" s="26"/>
      <c r="G30" s="9"/>
      <c r="H30" s="9"/>
      <c r="I30" s="9"/>
      <c r="J30" s="9"/>
      <c r="K30" s="9"/>
      <c r="L30" s="9"/>
      <c r="M30" s="9"/>
      <c r="N30" s="9"/>
      <c r="O30" s="11"/>
      <c r="T30" s="27"/>
    </row>
    <row r="31" spans="1:20" x14ac:dyDescent="0.2">
      <c r="A31" s="7"/>
      <c r="B31" s="7" t="s">
        <v>14</v>
      </c>
      <c r="C31" s="24">
        <v>585</v>
      </c>
      <c r="D31" s="25"/>
      <c r="E31" s="55">
        <v>41974</v>
      </c>
      <c r="F31" s="28">
        <f>SUM(C20:C31)</f>
        <v>6590</v>
      </c>
      <c r="G31" s="9"/>
      <c r="H31" s="9"/>
      <c r="I31" s="9"/>
      <c r="J31" s="9"/>
      <c r="K31" s="9"/>
      <c r="L31" s="9"/>
      <c r="M31" s="9"/>
      <c r="N31" s="9"/>
      <c r="O31" s="11"/>
      <c r="T31" s="27"/>
    </row>
    <row r="32" spans="1:20" x14ac:dyDescent="0.2">
      <c r="A32" s="7"/>
      <c r="B32" s="7" t="s">
        <v>15</v>
      </c>
      <c r="C32" s="24">
        <v>561</v>
      </c>
      <c r="D32" s="25"/>
      <c r="E32" s="55">
        <v>42005</v>
      </c>
      <c r="F32" s="28">
        <f t="shared" ref="F32:F64" si="0">SUM(C21:C32)</f>
        <v>6736</v>
      </c>
      <c r="G32" s="9"/>
      <c r="H32" s="9"/>
      <c r="I32" s="29" t="s">
        <v>16</v>
      </c>
      <c r="J32" s="30"/>
      <c r="K32" s="30"/>
      <c r="L32" s="30"/>
      <c r="M32" s="31"/>
      <c r="N32" s="32"/>
      <c r="O32" s="11"/>
      <c r="T32" s="27"/>
    </row>
    <row r="33" spans="1:20" x14ac:dyDescent="0.2">
      <c r="A33" s="7"/>
      <c r="B33" s="7" t="s">
        <v>17</v>
      </c>
      <c r="C33" s="24">
        <v>484</v>
      </c>
      <c r="D33" s="25"/>
      <c r="E33" s="55">
        <v>42036</v>
      </c>
      <c r="F33" s="28">
        <f t="shared" si="0"/>
        <v>6795</v>
      </c>
      <c r="G33" s="9"/>
      <c r="H33" s="9"/>
      <c r="I33" s="33" t="s">
        <v>18</v>
      </c>
      <c r="J33" s="34"/>
      <c r="K33" s="34"/>
      <c r="L33" s="34"/>
      <c r="M33" s="9"/>
      <c r="N33" s="35"/>
      <c r="O33" s="11"/>
      <c r="T33" s="27"/>
    </row>
    <row r="34" spans="1:20" x14ac:dyDescent="0.2">
      <c r="A34" s="7"/>
      <c r="B34" s="7" t="s">
        <v>19</v>
      </c>
      <c r="C34" s="24">
        <v>528</v>
      </c>
      <c r="D34" s="25"/>
      <c r="E34" s="55">
        <v>42064</v>
      </c>
      <c r="F34" s="28">
        <f t="shared" si="0"/>
        <v>6863</v>
      </c>
      <c r="G34" s="9"/>
      <c r="H34" s="9"/>
      <c r="I34" s="33" t="s">
        <v>20</v>
      </c>
      <c r="J34" s="34"/>
      <c r="K34" s="34"/>
      <c r="L34" s="34"/>
      <c r="M34" s="9"/>
      <c r="N34" s="35"/>
      <c r="O34" s="11"/>
      <c r="T34" s="27"/>
    </row>
    <row r="35" spans="1:20" x14ac:dyDescent="0.2">
      <c r="A35" s="7"/>
      <c r="B35" s="7" t="s">
        <v>21</v>
      </c>
      <c r="C35" s="24">
        <v>572</v>
      </c>
      <c r="D35" s="25"/>
      <c r="E35" s="55">
        <v>42095</v>
      </c>
      <c r="F35" s="28">
        <f t="shared" si="0"/>
        <v>6925</v>
      </c>
      <c r="G35" s="9"/>
      <c r="H35" s="9"/>
      <c r="I35" s="36" t="s">
        <v>22</v>
      </c>
      <c r="J35" s="37"/>
      <c r="K35" s="37"/>
      <c r="L35" s="37"/>
      <c r="M35" s="38"/>
      <c r="N35" s="39"/>
      <c r="O35" s="11"/>
      <c r="T35" s="27"/>
    </row>
    <row r="36" spans="1:20" x14ac:dyDescent="0.2">
      <c r="A36" s="7"/>
      <c r="B36" s="7" t="s">
        <v>23</v>
      </c>
      <c r="C36" s="24">
        <v>506</v>
      </c>
      <c r="D36" s="25"/>
      <c r="E36" s="55">
        <v>42125</v>
      </c>
      <c r="F36" s="28">
        <f t="shared" si="0"/>
        <v>6996</v>
      </c>
      <c r="G36" s="9"/>
      <c r="H36" s="9"/>
      <c r="I36" s="9"/>
      <c r="J36" s="9"/>
      <c r="K36" s="9"/>
      <c r="L36" s="9"/>
      <c r="M36" s="9"/>
      <c r="N36" s="9"/>
      <c r="O36" s="11"/>
      <c r="T36" s="27"/>
    </row>
    <row r="37" spans="1:20" x14ac:dyDescent="0.2">
      <c r="A37" s="7"/>
      <c r="B37" s="7" t="s">
        <v>24</v>
      </c>
      <c r="C37" s="24">
        <v>660</v>
      </c>
      <c r="D37" s="25"/>
      <c r="E37" s="55">
        <v>42156</v>
      </c>
      <c r="F37" s="28">
        <f t="shared" si="0"/>
        <v>7071</v>
      </c>
      <c r="G37" s="9"/>
      <c r="H37" s="9"/>
      <c r="I37" s="9"/>
      <c r="J37" s="9"/>
      <c r="K37" s="9"/>
      <c r="L37" s="9"/>
      <c r="M37" s="9"/>
      <c r="N37" s="9"/>
      <c r="O37" s="11"/>
      <c r="T37" s="27"/>
    </row>
    <row r="38" spans="1:20" x14ac:dyDescent="0.2">
      <c r="A38" s="7"/>
      <c r="B38" s="7" t="s">
        <v>25</v>
      </c>
      <c r="C38" s="24">
        <v>567</v>
      </c>
      <c r="D38" s="25"/>
      <c r="E38" s="55">
        <v>42186</v>
      </c>
      <c r="F38" s="28">
        <f t="shared" si="0"/>
        <v>7143</v>
      </c>
      <c r="G38" s="9"/>
      <c r="H38" s="9"/>
      <c r="I38" s="9"/>
      <c r="J38" s="9"/>
      <c r="K38" s="9"/>
      <c r="L38" s="9"/>
      <c r="M38" s="9"/>
      <c r="N38" s="9"/>
      <c r="O38" s="11"/>
      <c r="T38" s="27"/>
    </row>
    <row r="39" spans="1:20" x14ac:dyDescent="0.2">
      <c r="A39" s="7"/>
      <c r="B39" s="7" t="s">
        <v>26</v>
      </c>
      <c r="C39" s="24">
        <v>729</v>
      </c>
      <c r="D39" s="25"/>
      <c r="E39" s="55">
        <v>42217</v>
      </c>
      <c r="F39" s="28">
        <f t="shared" si="0"/>
        <v>7227</v>
      </c>
      <c r="G39" s="9"/>
      <c r="H39" s="9"/>
      <c r="I39" s="9"/>
      <c r="J39" s="9"/>
      <c r="K39" s="9"/>
      <c r="L39" s="9"/>
      <c r="M39" s="9"/>
      <c r="N39" s="9"/>
      <c r="O39" s="11"/>
      <c r="T39" s="27"/>
    </row>
    <row r="40" spans="1:20" x14ac:dyDescent="0.2">
      <c r="A40" s="7"/>
      <c r="B40" s="7" t="s">
        <v>27</v>
      </c>
      <c r="C40" s="24">
        <v>817</v>
      </c>
      <c r="D40" s="25"/>
      <c r="E40" s="55">
        <v>42248</v>
      </c>
      <c r="F40" s="28">
        <f t="shared" si="0"/>
        <v>7344</v>
      </c>
      <c r="G40" s="9"/>
      <c r="H40" s="9"/>
      <c r="I40" s="9"/>
      <c r="J40" s="9"/>
      <c r="K40" s="9"/>
      <c r="L40" s="9"/>
      <c r="M40" s="9"/>
      <c r="N40" s="9"/>
      <c r="O40" s="11"/>
      <c r="T40" s="27"/>
    </row>
    <row r="41" spans="1:20" x14ac:dyDescent="0.2">
      <c r="A41" s="7"/>
      <c r="B41" s="7" t="s">
        <v>28</v>
      </c>
      <c r="C41" s="24">
        <v>805</v>
      </c>
      <c r="D41" s="25"/>
      <c r="E41" s="55">
        <v>42278</v>
      </c>
      <c r="F41" s="28">
        <f t="shared" si="0"/>
        <v>7464</v>
      </c>
      <c r="G41" s="9"/>
      <c r="H41" s="9"/>
      <c r="I41" s="9"/>
      <c r="J41" s="9"/>
      <c r="K41" s="9"/>
      <c r="L41" s="9"/>
      <c r="M41" s="9"/>
      <c r="N41" s="9"/>
      <c r="O41" s="11"/>
      <c r="T41" s="27"/>
    </row>
    <row r="42" spans="1:20" x14ac:dyDescent="0.2">
      <c r="A42" s="7"/>
      <c r="B42" s="7" t="s">
        <v>29</v>
      </c>
      <c r="C42" s="24">
        <v>753</v>
      </c>
      <c r="D42" s="25"/>
      <c r="E42" s="55">
        <v>42309</v>
      </c>
      <c r="F42" s="28">
        <f t="shared" si="0"/>
        <v>7567</v>
      </c>
      <c r="G42" s="9"/>
      <c r="H42" s="9"/>
      <c r="I42" s="9"/>
      <c r="J42" s="9"/>
      <c r="K42" s="9"/>
      <c r="L42" s="9"/>
      <c r="M42" s="9"/>
      <c r="N42" s="9"/>
      <c r="O42" s="11"/>
      <c r="T42" s="27"/>
    </row>
    <row r="43" spans="1:20" x14ac:dyDescent="0.2">
      <c r="A43" s="7"/>
      <c r="B43" s="7" t="s">
        <v>30</v>
      </c>
      <c r="C43" s="24">
        <v>668</v>
      </c>
      <c r="D43" s="25"/>
      <c r="E43" s="55">
        <v>42339</v>
      </c>
      <c r="F43" s="28">
        <f t="shared" si="0"/>
        <v>7650</v>
      </c>
      <c r="G43" s="9"/>
      <c r="H43" s="9"/>
      <c r="I43" s="9"/>
      <c r="J43" s="9"/>
      <c r="K43" s="9"/>
      <c r="L43" s="9"/>
      <c r="M43" s="9"/>
      <c r="N43" s="9"/>
      <c r="O43" s="11"/>
      <c r="T43" s="27"/>
    </row>
    <row r="44" spans="1:20" x14ac:dyDescent="0.2">
      <c r="A44" s="7"/>
      <c r="B44" s="7" t="s">
        <v>31</v>
      </c>
      <c r="C44" s="24">
        <v>550</v>
      </c>
      <c r="D44" s="25"/>
      <c r="E44" s="55">
        <v>42370</v>
      </c>
      <c r="F44" s="28">
        <f t="shared" si="0"/>
        <v>7639</v>
      </c>
      <c r="G44" s="9"/>
      <c r="H44" s="9"/>
      <c r="I44" s="9"/>
      <c r="J44" s="9"/>
      <c r="K44" s="9"/>
      <c r="L44" s="9"/>
      <c r="M44" s="9"/>
      <c r="N44" s="9"/>
      <c r="O44" s="11"/>
      <c r="T44" s="27"/>
    </row>
    <row r="45" spans="1:20" x14ac:dyDescent="0.2">
      <c r="A45" s="7"/>
      <c r="B45" s="7" t="s">
        <v>32</v>
      </c>
      <c r="C45" s="24">
        <v>528</v>
      </c>
      <c r="D45" s="25"/>
      <c r="E45" s="55">
        <v>42401</v>
      </c>
      <c r="F45" s="28">
        <f t="shared" si="0"/>
        <v>7683</v>
      </c>
      <c r="G45" s="9"/>
      <c r="H45" s="9"/>
      <c r="I45" s="9"/>
      <c r="J45" s="9"/>
      <c r="K45" s="9"/>
      <c r="L45" s="9"/>
      <c r="M45" s="9"/>
      <c r="N45" s="9"/>
      <c r="O45" s="11"/>
      <c r="T45" s="27"/>
    </row>
    <row r="46" spans="1:20" x14ac:dyDescent="0.2">
      <c r="A46" s="7"/>
      <c r="B46" s="7" t="s">
        <v>33</v>
      </c>
      <c r="C46" s="24">
        <v>592</v>
      </c>
      <c r="D46" s="25"/>
      <c r="E46" s="55">
        <v>42430</v>
      </c>
      <c r="F46" s="28">
        <f t="shared" si="0"/>
        <v>7747</v>
      </c>
      <c r="G46" s="9"/>
      <c r="H46" s="9"/>
      <c r="I46" s="9"/>
      <c r="J46" s="9"/>
      <c r="K46" s="9"/>
      <c r="L46" s="9"/>
      <c r="M46" s="9"/>
      <c r="N46" s="9"/>
      <c r="O46" s="11"/>
      <c r="T46" s="27"/>
    </row>
    <row r="47" spans="1:20" x14ac:dyDescent="0.2">
      <c r="A47" s="7"/>
      <c r="B47" s="7" t="s">
        <v>34</v>
      </c>
      <c r="C47" s="24">
        <v>647</v>
      </c>
      <c r="D47" s="25"/>
      <c r="E47" s="55">
        <v>42461</v>
      </c>
      <c r="F47" s="28">
        <f t="shared" si="0"/>
        <v>7822</v>
      </c>
      <c r="G47" s="9"/>
      <c r="H47" s="9"/>
      <c r="I47" s="9"/>
      <c r="J47" s="9"/>
      <c r="K47" s="9"/>
      <c r="L47" s="9"/>
      <c r="M47" s="9"/>
      <c r="N47" s="9"/>
      <c r="O47" s="11"/>
      <c r="T47" s="27"/>
    </row>
    <row r="48" spans="1:20" x14ac:dyDescent="0.2">
      <c r="A48" s="7"/>
      <c r="B48" s="7" t="s">
        <v>35</v>
      </c>
      <c r="C48" s="24">
        <v>588</v>
      </c>
      <c r="D48" s="25"/>
      <c r="E48" s="55">
        <v>42491</v>
      </c>
      <c r="F48" s="28">
        <f t="shared" si="0"/>
        <v>7904</v>
      </c>
      <c r="G48" s="9"/>
      <c r="H48" s="9"/>
      <c r="I48" s="9"/>
      <c r="J48" s="9"/>
      <c r="K48" s="9"/>
      <c r="L48" s="9"/>
      <c r="M48" s="9"/>
      <c r="N48" s="9"/>
      <c r="O48" s="11"/>
      <c r="T48" s="27"/>
    </row>
    <row r="49" spans="1:20" x14ac:dyDescent="0.2">
      <c r="A49" s="7"/>
      <c r="B49" s="7" t="s">
        <v>36</v>
      </c>
      <c r="C49" s="24">
        <v>772</v>
      </c>
      <c r="D49" s="25"/>
      <c r="E49" s="55">
        <v>42522</v>
      </c>
      <c r="F49" s="28">
        <f t="shared" si="0"/>
        <v>8016</v>
      </c>
      <c r="G49" s="9"/>
      <c r="H49" s="9"/>
      <c r="I49" s="9"/>
      <c r="J49" s="9"/>
      <c r="K49" s="9"/>
      <c r="L49" s="9"/>
      <c r="M49" s="9"/>
      <c r="N49" s="9"/>
      <c r="O49" s="11"/>
      <c r="T49" s="27"/>
    </row>
    <row r="50" spans="1:20" x14ac:dyDescent="0.2">
      <c r="A50" s="7"/>
      <c r="B50" s="7" t="s">
        <v>37</v>
      </c>
      <c r="C50" s="24">
        <v>684</v>
      </c>
      <c r="D50" s="25"/>
      <c r="E50" s="55">
        <v>42552</v>
      </c>
      <c r="F50" s="28">
        <f t="shared" si="0"/>
        <v>8133</v>
      </c>
      <c r="G50" s="9"/>
      <c r="H50" s="9"/>
      <c r="I50" s="9"/>
      <c r="J50" s="9"/>
      <c r="K50" s="9"/>
      <c r="L50" s="9"/>
      <c r="M50" s="9"/>
      <c r="N50" s="9"/>
      <c r="O50" s="11"/>
      <c r="T50" s="27"/>
    </row>
    <row r="51" spans="1:20" x14ac:dyDescent="0.2">
      <c r="A51" s="7"/>
      <c r="B51" s="7" t="s">
        <v>38</v>
      </c>
      <c r="C51" s="24">
        <f>844*1</f>
        <v>844</v>
      </c>
      <c r="D51" s="25"/>
      <c r="E51" s="55">
        <v>42583</v>
      </c>
      <c r="F51" s="28">
        <f t="shared" si="0"/>
        <v>8248</v>
      </c>
      <c r="G51" s="9"/>
      <c r="H51" s="9"/>
      <c r="I51" s="9"/>
      <c r="J51" s="9"/>
      <c r="K51" s="9"/>
      <c r="L51" s="9"/>
      <c r="M51" s="9"/>
      <c r="N51" s="9"/>
      <c r="O51" s="11"/>
      <c r="T51" s="27"/>
    </row>
    <row r="52" spans="1:20" x14ac:dyDescent="0.2">
      <c r="A52" s="7"/>
      <c r="B52" s="7" t="s">
        <v>39</v>
      </c>
      <c r="C52" s="24">
        <f>941*0.88</f>
        <v>828.08</v>
      </c>
      <c r="D52" s="25"/>
      <c r="E52" s="55">
        <v>42614</v>
      </c>
      <c r="F52" s="28">
        <f t="shared" si="0"/>
        <v>8259.08</v>
      </c>
      <c r="G52" s="9"/>
      <c r="H52" s="9"/>
      <c r="I52" s="9"/>
      <c r="J52" s="9"/>
      <c r="K52" s="9"/>
      <c r="L52" s="9"/>
      <c r="M52" s="9"/>
      <c r="N52" s="9"/>
      <c r="O52" s="11"/>
      <c r="T52" s="27"/>
    </row>
    <row r="53" spans="1:20" x14ac:dyDescent="0.2">
      <c r="A53" s="7"/>
      <c r="B53" s="7" t="s">
        <v>40</v>
      </c>
      <c r="C53" s="24">
        <f>922*0.83</f>
        <v>765.26</v>
      </c>
      <c r="D53" s="25"/>
      <c r="E53" s="55">
        <v>42644</v>
      </c>
      <c r="F53" s="28">
        <f t="shared" si="0"/>
        <v>8219.34</v>
      </c>
      <c r="G53" s="9"/>
      <c r="H53" s="9"/>
      <c r="I53" s="9"/>
      <c r="J53" s="9"/>
      <c r="K53" s="9"/>
      <c r="L53" s="9"/>
      <c r="M53" s="9"/>
      <c r="N53" s="9"/>
      <c r="O53" s="11"/>
      <c r="T53" s="27"/>
    </row>
    <row r="54" spans="1:20" x14ac:dyDescent="0.2">
      <c r="A54" s="7"/>
      <c r="B54" s="7" t="s">
        <v>41</v>
      </c>
      <c r="C54" s="24">
        <f>870*0.83</f>
        <v>722.09999999999991</v>
      </c>
      <c r="D54" s="25"/>
      <c r="E54" s="55">
        <v>42675</v>
      </c>
      <c r="F54" s="28">
        <f t="shared" si="0"/>
        <v>8188.4400000000005</v>
      </c>
      <c r="G54" s="9"/>
      <c r="H54" s="9"/>
      <c r="I54" s="9"/>
      <c r="J54" s="9"/>
      <c r="K54" s="9"/>
      <c r="L54" s="9"/>
      <c r="M54" s="9"/>
      <c r="N54" s="9"/>
      <c r="O54" s="11"/>
      <c r="T54" s="27"/>
    </row>
    <row r="55" spans="1:20" x14ac:dyDescent="0.2">
      <c r="A55" s="7"/>
      <c r="B55" s="7" t="s">
        <v>42</v>
      </c>
      <c r="C55" s="24">
        <v>630</v>
      </c>
      <c r="D55" s="25"/>
      <c r="E55" s="55">
        <v>42705</v>
      </c>
      <c r="F55" s="28">
        <f t="shared" si="0"/>
        <v>8150.4400000000005</v>
      </c>
      <c r="G55" s="9"/>
      <c r="H55" s="9"/>
      <c r="I55" s="9"/>
      <c r="J55" s="9"/>
      <c r="K55" s="9"/>
      <c r="L55" s="9"/>
      <c r="M55" s="9"/>
      <c r="N55" s="9"/>
      <c r="O55" s="11"/>
      <c r="T55" s="27"/>
    </row>
    <row r="56" spans="1:20" x14ac:dyDescent="0.2">
      <c r="A56" s="7"/>
      <c r="B56" s="7" t="s">
        <v>43</v>
      </c>
      <c r="C56" s="24">
        <v>525</v>
      </c>
      <c r="D56" s="25"/>
      <c r="E56" s="55">
        <v>42736</v>
      </c>
      <c r="F56" s="28">
        <f t="shared" si="0"/>
        <v>8125.4400000000005</v>
      </c>
      <c r="G56" s="9"/>
      <c r="H56" s="9"/>
      <c r="I56" s="9"/>
      <c r="J56" s="9"/>
      <c r="K56" s="9"/>
      <c r="L56" s="9"/>
      <c r="M56" s="9"/>
      <c r="N56" s="9"/>
      <c r="O56" s="11"/>
      <c r="T56" s="27"/>
    </row>
    <row r="57" spans="1:20" x14ac:dyDescent="0.2">
      <c r="A57" s="7"/>
      <c r="B57" s="7" t="s">
        <v>44</v>
      </c>
      <c r="C57" s="24">
        <v>520</v>
      </c>
      <c r="D57" s="25"/>
      <c r="E57" s="55">
        <v>42767</v>
      </c>
      <c r="F57" s="28">
        <f t="shared" si="0"/>
        <v>8117.4400000000005</v>
      </c>
      <c r="G57" s="9"/>
      <c r="H57" s="9"/>
      <c r="I57" s="9"/>
      <c r="J57" s="9"/>
      <c r="K57" s="9"/>
      <c r="L57" s="9"/>
      <c r="M57" s="9"/>
      <c r="N57" s="9"/>
      <c r="O57" s="11"/>
      <c r="T57" s="27"/>
    </row>
    <row r="58" spans="1:20" x14ac:dyDescent="0.2">
      <c r="A58" s="7"/>
      <c r="B58" s="7" t="s">
        <v>45</v>
      </c>
      <c r="C58" s="24">
        <v>610</v>
      </c>
      <c r="D58" s="25"/>
      <c r="E58" s="55">
        <v>42795</v>
      </c>
      <c r="F58" s="28">
        <f t="shared" si="0"/>
        <v>8135.4400000000005</v>
      </c>
      <c r="G58" s="9"/>
      <c r="H58" s="9"/>
      <c r="I58" s="9"/>
      <c r="J58" s="9"/>
      <c r="K58" s="9"/>
      <c r="L58" s="9"/>
      <c r="M58" s="9"/>
      <c r="N58" s="9"/>
      <c r="O58" s="11"/>
      <c r="T58" s="27"/>
    </row>
    <row r="59" spans="1:20" x14ac:dyDescent="0.2">
      <c r="A59" s="7"/>
      <c r="B59" s="7" t="s">
        <v>46</v>
      </c>
      <c r="C59" s="24">
        <v>689</v>
      </c>
      <c r="D59" s="25"/>
      <c r="E59" s="55">
        <v>42826</v>
      </c>
      <c r="F59" s="28">
        <f t="shared" si="0"/>
        <v>8177.4400000000005</v>
      </c>
      <c r="G59" s="9"/>
      <c r="H59" s="9"/>
      <c r="I59" s="9"/>
      <c r="J59" s="9"/>
      <c r="K59" s="9"/>
      <c r="L59" s="9"/>
      <c r="M59" s="9"/>
      <c r="N59" s="9"/>
      <c r="O59" s="11"/>
      <c r="T59" s="27"/>
    </row>
    <row r="60" spans="1:20" x14ac:dyDescent="0.2">
      <c r="A60" s="7"/>
      <c r="B60" s="7" t="s">
        <v>47</v>
      </c>
      <c r="C60" s="24">
        <v>648</v>
      </c>
      <c r="D60" s="25"/>
      <c r="E60" s="55">
        <v>42856</v>
      </c>
      <c r="F60" s="28">
        <f t="shared" si="0"/>
        <v>8237.44</v>
      </c>
      <c r="G60" s="9"/>
      <c r="H60" s="9"/>
      <c r="I60" s="9"/>
      <c r="J60" s="9"/>
      <c r="K60" s="9"/>
      <c r="L60" s="9"/>
      <c r="M60" s="9"/>
      <c r="N60" s="9"/>
      <c r="O60" s="11"/>
      <c r="T60" s="27"/>
    </row>
    <row r="61" spans="1:20" x14ac:dyDescent="0.2">
      <c r="A61" s="7"/>
      <c r="B61" s="7" t="s">
        <v>48</v>
      </c>
      <c r="C61" s="24">
        <v>853</v>
      </c>
      <c r="D61" s="25"/>
      <c r="E61" s="55">
        <v>42887</v>
      </c>
      <c r="F61" s="28">
        <f t="shared" si="0"/>
        <v>8318.44</v>
      </c>
      <c r="G61" s="9"/>
      <c r="H61" s="9"/>
      <c r="I61" s="9"/>
      <c r="J61" s="9"/>
      <c r="K61" s="9"/>
      <c r="L61" s="9"/>
      <c r="M61" s="9"/>
      <c r="N61" s="9"/>
      <c r="O61" s="11"/>
      <c r="T61" s="27"/>
    </row>
    <row r="62" spans="1:20" x14ac:dyDescent="0.2">
      <c r="A62" s="7"/>
      <c r="B62" s="7" t="s">
        <v>49</v>
      </c>
      <c r="C62" s="24">
        <v>765</v>
      </c>
      <c r="D62" s="25"/>
      <c r="E62" s="55">
        <v>42917</v>
      </c>
      <c r="F62" s="28">
        <f t="shared" si="0"/>
        <v>8399.44</v>
      </c>
      <c r="G62" s="9"/>
      <c r="H62" s="9"/>
      <c r="I62" s="9"/>
      <c r="J62" s="9"/>
      <c r="K62" s="9"/>
      <c r="L62" s="9"/>
      <c r="M62" s="9"/>
      <c r="N62" s="9"/>
      <c r="O62" s="11"/>
      <c r="T62" s="27"/>
    </row>
    <row r="63" spans="1:20" x14ac:dyDescent="0.2">
      <c r="A63" s="7"/>
      <c r="B63" s="7" t="s">
        <v>50</v>
      </c>
      <c r="C63" s="24">
        <v>968</v>
      </c>
      <c r="D63" s="25"/>
      <c r="E63" s="55">
        <v>42948</v>
      </c>
      <c r="F63" s="28">
        <f t="shared" si="0"/>
        <v>8523.44</v>
      </c>
      <c r="G63" s="9"/>
      <c r="H63" s="9"/>
      <c r="I63" s="9"/>
      <c r="J63" s="9"/>
      <c r="K63" s="9"/>
      <c r="L63" s="9"/>
      <c r="M63" s="9"/>
      <c r="N63" s="9"/>
      <c r="O63" s="11"/>
      <c r="T63" s="27"/>
    </row>
    <row r="64" spans="1:20" ht="17" thickBot="1" x14ac:dyDescent="0.25">
      <c r="A64" s="7"/>
      <c r="B64" s="40" t="s">
        <v>51</v>
      </c>
      <c r="C64" s="41">
        <v>945</v>
      </c>
      <c r="D64" s="42"/>
      <c r="E64" s="55">
        <v>42979</v>
      </c>
      <c r="F64" s="43">
        <f t="shared" si="0"/>
        <v>8640.36</v>
      </c>
      <c r="G64" s="9"/>
      <c r="H64" s="9"/>
      <c r="I64" s="9"/>
      <c r="J64" s="9"/>
      <c r="K64" s="9"/>
      <c r="L64" s="9"/>
      <c r="M64" s="9"/>
      <c r="N64" s="9"/>
      <c r="O64" s="11"/>
      <c r="T64" s="27"/>
    </row>
    <row r="65" spans="1:15" ht="17" thickTop="1" x14ac:dyDescent="0.2">
      <c r="A65" s="7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1"/>
    </row>
    <row r="66" spans="1:15" x14ac:dyDescent="0.2">
      <c r="A66" s="7"/>
      <c r="B66" s="15" t="s">
        <v>60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1"/>
    </row>
    <row r="67" spans="1:15" x14ac:dyDescent="0.2">
      <c r="A67" s="7"/>
      <c r="B67" s="15" t="s">
        <v>61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1"/>
    </row>
    <row r="68" spans="1:15" x14ac:dyDescent="0.2">
      <c r="A68" s="7"/>
      <c r="B68" s="15" t="s">
        <v>62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1"/>
    </row>
    <row r="69" spans="1:15" x14ac:dyDescent="0.2">
      <c r="A69" s="7"/>
      <c r="B69" s="15" t="s">
        <v>63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1"/>
    </row>
    <row r="70" spans="1:15" ht="17" thickBot="1" x14ac:dyDescent="0.25">
      <c r="A70" s="7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1"/>
    </row>
    <row r="71" spans="1:15" ht="18" thickTop="1" thickBot="1" x14ac:dyDescent="0.25">
      <c r="A71" s="44" t="s">
        <v>91</v>
      </c>
      <c r="B71" s="45"/>
      <c r="C71" s="46"/>
      <c r="D71" s="46"/>
      <c r="E71" s="46"/>
      <c r="F71" s="46"/>
      <c r="G71" s="46"/>
      <c r="H71" s="47"/>
      <c r="I71" s="48"/>
      <c r="J71" s="46"/>
      <c r="K71" s="46"/>
      <c r="L71" s="46"/>
      <c r="M71" s="46"/>
      <c r="N71" s="46"/>
      <c r="O71" s="49"/>
    </row>
    <row r="72" spans="1:15" ht="18" thickTop="1" thickBot="1" x14ac:dyDescent="0.25"/>
    <row r="73" spans="1:15" ht="23" thickTop="1" thickBot="1" x14ac:dyDescent="0.3">
      <c r="A73" s="50" t="s">
        <v>92</v>
      </c>
      <c r="B73" s="1" t="str">
        <f>'T12 Data'!C1</f>
        <v>Katra</v>
      </c>
      <c r="C73" s="2"/>
      <c r="D73" s="2"/>
      <c r="E73" s="2"/>
      <c r="F73" s="2"/>
      <c r="G73" s="2"/>
      <c r="H73" s="3"/>
      <c r="I73" s="4"/>
      <c r="J73" s="4"/>
      <c r="K73" s="4"/>
      <c r="L73" s="4"/>
      <c r="M73" s="4"/>
      <c r="N73" s="4"/>
      <c r="O73" s="5"/>
    </row>
    <row r="74" spans="1:15" ht="23" thickTop="1" thickBot="1" x14ac:dyDescent="0.3">
      <c r="A74" s="50" t="s">
        <v>89</v>
      </c>
      <c r="B74" s="1"/>
      <c r="C74" s="2"/>
      <c r="D74" s="2"/>
      <c r="E74" s="2"/>
      <c r="F74" s="2"/>
      <c r="G74" s="2"/>
      <c r="H74" s="3"/>
      <c r="I74" s="9"/>
      <c r="J74" s="15"/>
      <c r="K74" s="15"/>
      <c r="L74" s="15"/>
      <c r="M74" s="10"/>
      <c r="N74" s="9"/>
      <c r="O74" s="11"/>
    </row>
    <row r="75" spans="1:15" ht="17" thickTop="1" x14ac:dyDescent="0.2">
      <c r="A75" s="7"/>
      <c r="B75" s="9"/>
      <c r="C75" s="9"/>
      <c r="D75" s="9"/>
      <c r="E75" s="9"/>
      <c r="F75" s="9"/>
      <c r="G75" s="9"/>
      <c r="H75" s="9"/>
      <c r="I75" s="9"/>
      <c r="J75" s="15"/>
      <c r="K75" s="15"/>
      <c r="L75" s="15"/>
      <c r="M75" s="9"/>
      <c r="N75" s="9"/>
      <c r="O75" s="11"/>
    </row>
    <row r="76" spans="1:15" x14ac:dyDescent="0.2">
      <c r="A76" s="7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1"/>
    </row>
    <row r="77" spans="1:15" x14ac:dyDescent="0.2">
      <c r="A77" s="7"/>
      <c r="B77" s="9"/>
      <c r="C77" s="21" t="s">
        <v>71</v>
      </c>
      <c r="D77" s="22"/>
      <c r="E77" s="22" t="s">
        <v>67</v>
      </c>
      <c r="F77" s="22" t="s">
        <v>70</v>
      </c>
      <c r="G77" s="20"/>
      <c r="H77" s="9"/>
      <c r="I77" s="9"/>
      <c r="J77" s="9"/>
      <c r="K77" s="9"/>
      <c r="L77" s="9"/>
      <c r="M77" s="9"/>
      <c r="N77" s="9"/>
      <c r="O77" s="11"/>
    </row>
    <row r="78" spans="1:15" x14ac:dyDescent="0.2">
      <c r="A78" s="7"/>
      <c r="B78" s="9"/>
      <c r="C78" s="21" t="s">
        <v>66</v>
      </c>
      <c r="D78" s="22"/>
      <c r="E78" s="22" t="s">
        <v>69</v>
      </c>
      <c r="F78" s="51" t="s">
        <v>64</v>
      </c>
      <c r="G78" s="20"/>
      <c r="H78" s="9"/>
      <c r="I78" s="9"/>
      <c r="J78" s="9"/>
      <c r="K78" s="9"/>
      <c r="L78" s="9"/>
      <c r="M78" s="9"/>
      <c r="N78" s="9"/>
      <c r="O78" s="11"/>
    </row>
    <row r="79" spans="1:15" x14ac:dyDescent="0.2">
      <c r="A79" s="7"/>
      <c r="B79" s="9"/>
      <c r="C79" s="21" t="s">
        <v>64</v>
      </c>
      <c r="D79" s="22"/>
      <c r="E79" s="22" t="s">
        <v>68</v>
      </c>
      <c r="F79" s="51" t="s">
        <v>65</v>
      </c>
      <c r="G79" s="20"/>
      <c r="H79" s="9"/>
      <c r="I79" s="9"/>
      <c r="J79" s="9"/>
      <c r="K79" s="9"/>
      <c r="L79" s="9"/>
      <c r="M79" s="9"/>
      <c r="N79" s="9"/>
      <c r="O79" s="11"/>
    </row>
    <row r="80" spans="1:15" x14ac:dyDescent="0.2">
      <c r="A80" s="7"/>
      <c r="B80" s="9" t="s">
        <v>3</v>
      </c>
      <c r="C80" s="52">
        <v>500</v>
      </c>
      <c r="D80" s="9"/>
      <c r="E80" s="55">
        <v>41640</v>
      </c>
      <c r="F80" s="9"/>
      <c r="G80" s="9"/>
      <c r="H80" s="9"/>
      <c r="I80" s="9"/>
      <c r="J80" s="9"/>
      <c r="K80" s="9"/>
      <c r="L80" s="9"/>
      <c r="M80" s="9"/>
      <c r="N80" s="9"/>
      <c r="O80" s="11"/>
    </row>
    <row r="81" spans="1:15" x14ac:dyDescent="0.2">
      <c r="A81" s="7"/>
      <c r="B81" s="9" t="s">
        <v>4</v>
      </c>
      <c r="C81" s="52">
        <v>425</v>
      </c>
      <c r="D81" s="9"/>
      <c r="E81" s="55">
        <v>41671</v>
      </c>
      <c r="F81" s="9"/>
      <c r="G81" s="9"/>
      <c r="H81" s="9"/>
      <c r="I81" s="9"/>
      <c r="J81" s="9"/>
      <c r="K81" s="9"/>
      <c r="L81" s="9"/>
      <c r="M81" s="9"/>
      <c r="N81" s="9"/>
      <c r="O81" s="11"/>
    </row>
    <row r="82" spans="1:15" x14ac:dyDescent="0.2">
      <c r="A82" s="7"/>
      <c r="B82" s="9" t="s">
        <v>5</v>
      </c>
      <c r="C82" s="52">
        <v>460</v>
      </c>
      <c r="D82" s="9"/>
      <c r="E82" s="55">
        <v>41699</v>
      </c>
      <c r="F82" s="9"/>
      <c r="G82" s="9"/>
      <c r="H82" s="9"/>
      <c r="I82" s="9"/>
      <c r="J82" s="9"/>
      <c r="K82" s="9"/>
      <c r="L82" s="9"/>
      <c r="M82" s="9"/>
      <c r="N82" s="9"/>
      <c r="O82" s="11"/>
    </row>
    <row r="83" spans="1:15" x14ac:dyDescent="0.2">
      <c r="A83" s="7"/>
      <c r="B83" s="9" t="s">
        <v>6</v>
      </c>
      <c r="C83" s="52">
        <v>510</v>
      </c>
      <c r="D83" s="9"/>
      <c r="E83" s="55">
        <v>41730</v>
      </c>
      <c r="F83" s="9"/>
      <c r="G83" s="9"/>
      <c r="H83" s="9"/>
      <c r="I83" s="9"/>
      <c r="J83" s="9"/>
      <c r="K83" s="9"/>
      <c r="L83" s="9"/>
      <c r="M83" s="9"/>
      <c r="N83" s="9"/>
      <c r="O83" s="11"/>
    </row>
    <row r="84" spans="1:15" x14ac:dyDescent="0.2">
      <c r="A84" s="7"/>
      <c r="B84" s="9" t="s">
        <v>7</v>
      </c>
      <c r="C84" s="52">
        <v>435</v>
      </c>
      <c r="D84" s="9"/>
      <c r="E84" s="55">
        <v>41760</v>
      </c>
      <c r="F84" s="9"/>
      <c r="G84" s="9"/>
      <c r="H84" s="9"/>
      <c r="I84" s="9"/>
      <c r="J84" s="9"/>
      <c r="K84" s="9"/>
      <c r="L84" s="9"/>
      <c r="M84" s="9"/>
      <c r="N84" s="9"/>
      <c r="O84" s="11"/>
    </row>
    <row r="85" spans="1:15" x14ac:dyDescent="0.2">
      <c r="A85" s="7"/>
      <c r="B85" s="9" t="s">
        <v>8</v>
      </c>
      <c r="C85" s="52">
        <v>585</v>
      </c>
      <c r="D85" s="9"/>
      <c r="E85" s="55">
        <v>41791</v>
      </c>
      <c r="F85" s="9"/>
      <c r="G85" s="9"/>
      <c r="H85" s="9"/>
      <c r="I85" s="9"/>
      <c r="J85" s="9"/>
      <c r="K85" s="9"/>
      <c r="L85" s="9"/>
      <c r="M85" s="9"/>
      <c r="N85" s="9"/>
      <c r="O85" s="11"/>
    </row>
    <row r="86" spans="1:15" x14ac:dyDescent="0.2">
      <c r="A86" s="7"/>
      <c r="B86" s="9" t="s">
        <v>9</v>
      </c>
      <c r="C86" s="52">
        <v>495</v>
      </c>
      <c r="D86" s="9"/>
      <c r="E86" s="55">
        <v>41821</v>
      </c>
      <c r="F86" s="9"/>
      <c r="G86" s="9"/>
      <c r="H86" s="9"/>
      <c r="I86" s="9"/>
      <c r="J86" s="9"/>
      <c r="K86" s="9"/>
      <c r="L86" s="9"/>
      <c r="M86" s="9"/>
      <c r="N86" s="9"/>
      <c r="O86" s="11"/>
    </row>
    <row r="87" spans="1:15" x14ac:dyDescent="0.2">
      <c r="A87" s="7"/>
      <c r="B87" s="9" t="s">
        <v>10</v>
      </c>
      <c r="C87" s="52">
        <v>645</v>
      </c>
      <c r="D87" s="9"/>
      <c r="E87" s="55">
        <v>41852</v>
      </c>
      <c r="F87" s="9"/>
      <c r="G87" s="9"/>
      <c r="H87" s="9"/>
      <c r="I87" s="9"/>
      <c r="J87" s="9"/>
      <c r="K87" s="9"/>
      <c r="L87" s="9"/>
      <c r="M87" s="9"/>
      <c r="N87" s="9"/>
      <c r="O87" s="11"/>
    </row>
    <row r="88" spans="1:15" x14ac:dyDescent="0.2">
      <c r="A88" s="7"/>
      <c r="B88" s="9" t="s">
        <v>11</v>
      </c>
      <c r="C88" s="52">
        <v>700</v>
      </c>
      <c r="D88" s="9"/>
      <c r="E88" s="55">
        <v>41883</v>
      </c>
      <c r="F88" s="9"/>
      <c r="G88" s="9"/>
      <c r="H88" s="9"/>
      <c r="I88" s="9"/>
      <c r="J88" s="9"/>
      <c r="K88" s="9"/>
      <c r="L88" s="9"/>
      <c r="M88" s="9"/>
      <c r="N88" s="9"/>
      <c r="O88" s="11"/>
    </row>
    <row r="89" spans="1:15" x14ac:dyDescent="0.2">
      <c r="A89" s="7"/>
      <c r="B89" s="9" t="s">
        <v>12</v>
      </c>
      <c r="C89" s="52">
        <v>685</v>
      </c>
      <c r="D89" s="9"/>
      <c r="E89" s="55">
        <v>41913</v>
      </c>
      <c r="F89" s="9"/>
      <c r="G89" s="9"/>
      <c r="H89" s="9"/>
      <c r="I89" s="9"/>
      <c r="J89" s="9"/>
      <c r="K89" s="9"/>
      <c r="L89" s="9"/>
      <c r="M89" s="9"/>
      <c r="N89" s="9"/>
      <c r="O89" s="11"/>
    </row>
    <row r="90" spans="1:15" x14ac:dyDescent="0.2">
      <c r="A90" s="7"/>
      <c r="B90" s="9" t="s">
        <v>13</v>
      </c>
      <c r="C90" s="52">
        <v>650</v>
      </c>
      <c r="D90" s="9"/>
      <c r="E90" s="55">
        <v>41944</v>
      </c>
      <c r="F90" s="9"/>
      <c r="G90" s="9"/>
      <c r="H90" s="9"/>
      <c r="I90" s="9"/>
      <c r="J90" s="9"/>
      <c r="K90" s="9"/>
      <c r="L90" s="9"/>
      <c r="M90" s="9"/>
      <c r="N90" s="9"/>
      <c r="O90" s="11"/>
    </row>
    <row r="91" spans="1:15" x14ac:dyDescent="0.2">
      <c r="A91" s="7"/>
      <c r="B91" s="9" t="s">
        <v>14</v>
      </c>
      <c r="C91" s="52">
        <v>585</v>
      </c>
      <c r="D91" s="9"/>
      <c r="E91" s="55">
        <v>41974</v>
      </c>
      <c r="F91" s="53">
        <f t="shared" ref="F91:F124" si="1">SUM(C80:C91)</f>
        <v>6675</v>
      </c>
      <c r="G91" s="9"/>
      <c r="H91" s="9"/>
      <c r="I91" s="9"/>
      <c r="J91" s="9"/>
      <c r="K91" s="9"/>
      <c r="L91" s="9"/>
      <c r="M91" s="9"/>
      <c r="N91" s="9"/>
      <c r="O91" s="11"/>
    </row>
    <row r="92" spans="1:15" x14ac:dyDescent="0.2">
      <c r="A92" s="7"/>
      <c r="B92" s="9" t="s">
        <v>15</v>
      </c>
      <c r="C92" s="52">
        <v>561</v>
      </c>
      <c r="D92" s="9"/>
      <c r="E92" s="55">
        <v>42005</v>
      </c>
      <c r="F92" s="53">
        <f t="shared" si="1"/>
        <v>6736</v>
      </c>
      <c r="G92" s="9"/>
      <c r="H92" s="9"/>
      <c r="I92" s="9"/>
      <c r="J92" s="9"/>
      <c r="K92" s="9"/>
      <c r="L92" s="9"/>
      <c r="M92" s="9"/>
      <c r="N92" s="9"/>
      <c r="O92" s="11"/>
    </row>
    <row r="93" spans="1:15" x14ac:dyDescent="0.2">
      <c r="A93" s="7"/>
      <c r="B93" s="9" t="s">
        <v>17</v>
      </c>
      <c r="C93" s="52">
        <v>484</v>
      </c>
      <c r="D93" s="9"/>
      <c r="E93" s="55">
        <v>42036</v>
      </c>
      <c r="F93" s="53">
        <f t="shared" si="1"/>
        <v>6795</v>
      </c>
      <c r="G93" s="9"/>
      <c r="H93" s="9"/>
      <c r="I93" s="9"/>
      <c r="J93" s="9"/>
      <c r="K93" s="9"/>
      <c r="L93" s="9"/>
      <c r="M93" s="9"/>
      <c r="N93" s="9"/>
      <c r="O93" s="11"/>
    </row>
    <row r="94" spans="1:15" x14ac:dyDescent="0.2">
      <c r="A94" s="7"/>
      <c r="B94" s="9" t="s">
        <v>19</v>
      </c>
      <c r="C94" s="52">
        <v>528</v>
      </c>
      <c r="D94" s="9"/>
      <c r="E94" s="55">
        <v>42064</v>
      </c>
      <c r="F94" s="53">
        <f t="shared" si="1"/>
        <v>6863</v>
      </c>
      <c r="G94" s="9"/>
      <c r="H94" s="9"/>
      <c r="I94" s="9"/>
      <c r="J94" s="9"/>
      <c r="K94" s="9"/>
      <c r="L94" s="9"/>
      <c r="M94" s="9"/>
      <c r="N94" s="9"/>
      <c r="O94" s="11"/>
    </row>
    <row r="95" spans="1:15" x14ac:dyDescent="0.2">
      <c r="A95" s="7"/>
      <c r="B95" s="9" t="s">
        <v>21</v>
      </c>
      <c r="C95" s="52">
        <v>572</v>
      </c>
      <c r="D95" s="9"/>
      <c r="E95" s="55">
        <v>42095</v>
      </c>
      <c r="F95" s="53">
        <f t="shared" si="1"/>
        <v>6925</v>
      </c>
      <c r="G95" s="9"/>
      <c r="H95" s="9"/>
      <c r="I95" s="9"/>
      <c r="J95" s="9"/>
      <c r="K95" s="9"/>
      <c r="L95" s="9"/>
      <c r="M95" s="9"/>
      <c r="N95" s="9"/>
      <c r="O95" s="11"/>
    </row>
    <row r="96" spans="1:15" x14ac:dyDescent="0.2">
      <c r="A96" s="7"/>
      <c r="B96" s="9" t="s">
        <v>23</v>
      </c>
      <c r="C96" s="52">
        <v>506</v>
      </c>
      <c r="D96" s="9"/>
      <c r="E96" s="55">
        <v>42125</v>
      </c>
      <c r="F96" s="53">
        <f t="shared" si="1"/>
        <v>6996</v>
      </c>
      <c r="G96" s="9"/>
      <c r="H96" s="9"/>
      <c r="I96" s="9"/>
      <c r="J96" s="9"/>
      <c r="K96" s="9"/>
      <c r="L96" s="9"/>
      <c r="M96" s="9"/>
      <c r="N96" s="9"/>
      <c r="O96" s="11"/>
    </row>
    <row r="97" spans="1:15" x14ac:dyDescent="0.2">
      <c r="A97" s="7"/>
      <c r="B97" s="9" t="s">
        <v>24</v>
      </c>
      <c r="C97" s="52">
        <v>660</v>
      </c>
      <c r="D97" s="9"/>
      <c r="E97" s="55">
        <v>42156</v>
      </c>
      <c r="F97" s="53">
        <f t="shared" si="1"/>
        <v>7071</v>
      </c>
      <c r="G97" s="9"/>
      <c r="H97" s="9"/>
      <c r="I97" s="9"/>
      <c r="J97" s="9"/>
      <c r="K97" s="9"/>
      <c r="L97" s="9"/>
      <c r="M97" s="9"/>
      <c r="N97" s="9"/>
      <c r="O97" s="11"/>
    </row>
    <row r="98" spans="1:15" x14ac:dyDescent="0.2">
      <c r="A98" s="7"/>
      <c r="B98" s="9" t="s">
        <v>25</v>
      </c>
      <c r="C98" s="52">
        <v>567</v>
      </c>
      <c r="D98" s="9"/>
      <c r="E98" s="55">
        <v>42186</v>
      </c>
      <c r="F98" s="53">
        <f t="shared" si="1"/>
        <v>7143</v>
      </c>
      <c r="G98" s="9"/>
      <c r="H98" s="9"/>
      <c r="I98" s="9"/>
      <c r="J98" s="9"/>
      <c r="K98" s="9"/>
      <c r="L98" s="9"/>
      <c r="M98" s="9"/>
      <c r="N98" s="9"/>
      <c r="O98" s="11"/>
    </row>
    <row r="99" spans="1:15" x14ac:dyDescent="0.2">
      <c r="A99" s="7"/>
      <c r="B99" s="9" t="s">
        <v>26</v>
      </c>
      <c r="C99" s="52">
        <v>729</v>
      </c>
      <c r="D99" s="9"/>
      <c r="E99" s="55">
        <v>42217</v>
      </c>
      <c r="F99" s="53">
        <f t="shared" si="1"/>
        <v>7227</v>
      </c>
      <c r="G99" s="9"/>
      <c r="H99" s="9"/>
      <c r="I99" s="9"/>
      <c r="J99" s="9"/>
      <c r="K99" s="9"/>
      <c r="L99" s="9"/>
      <c r="M99" s="9"/>
      <c r="N99" s="9"/>
      <c r="O99" s="11"/>
    </row>
    <row r="100" spans="1:15" x14ac:dyDescent="0.2">
      <c r="A100" s="7"/>
      <c r="B100" s="9" t="s">
        <v>27</v>
      </c>
      <c r="C100" s="52">
        <v>817</v>
      </c>
      <c r="D100" s="9"/>
      <c r="E100" s="55">
        <v>42248</v>
      </c>
      <c r="F100" s="53">
        <f t="shared" si="1"/>
        <v>7344</v>
      </c>
      <c r="G100" s="9"/>
      <c r="H100" s="9"/>
      <c r="I100" s="9"/>
      <c r="J100" s="9"/>
      <c r="K100" s="9"/>
      <c r="L100" s="9"/>
      <c r="M100" s="9"/>
      <c r="N100" s="9"/>
      <c r="O100" s="11"/>
    </row>
    <row r="101" spans="1:15" x14ac:dyDescent="0.2">
      <c r="A101" s="7"/>
      <c r="B101" s="9" t="s">
        <v>28</v>
      </c>
      <c r="C101" s="52">
        <v>805</v>
      </c>
      <c r="D101" s="9"/>
      <c r="E101" s="55">
        <v>42278</v>
      </c>
      <c r="F101" s="53">
        <f t="shared" si="1"/>
        <v>7464</v>
      </c>
      <c r="G101" s="9"/>
      <c r="H101" s="9"/>
      <c r="I101" s="9"/>
      <c r="J101" s="9"/>
      <c r="K101" s="9"/>
      <c r="L101" s="9"/>
      <c r="M101" s="9"/>
      <c r="N101" s="9"/>
      <c r="O101" s="11"/>
    </row>
    <row r="102" spans="1:15" x14ac:dyDescent="0.2">
      <c r="A102" s="7"/>
      <c r="B102" s="9" t="s">
        <v>29</v>
      </c>
      <c r="C102" s="52">
        <v>753</v>
      </c>
      <c r="D102" s="9"/>
      <c r="E102" s="55">
        <v>42309</v>
      </c>
      <c r="F102" s="53">
        <f t="shared" si="1"/>
        <v>7567</v>
      </c>
      <c r="G102" s="9"/>
      <c r="H102" s="9"/>
      <c r="I102" s="9"/>
      <c r="J102" s="9"/>
      <c r="K102" s="9"/>
      <c r="L102" s="9"/>
      <c r="M102" s="9"/>
      <c r="N102" s="9"/>
      <c r="O102" s="11"/>
    </row>
    <row r="103" spans="1:15" x14ac:dyDescent="0.2">
      <c r="A103" s="7"/>
      <c r="B103" s="9" t="s">
        <v>30</v>
      </c>
      <c r="C103" s="52">
        <v>668</v>
      </c>
      <c r="D103" s="9"/>
      <c r="E103" s="55">
        <v>42339</v>
      </c>
      <c r="F103" s="53">
        <f t="shared" si="1"/>
        <v>7650</v>
      </c>
      <c r="G103" s="9"/>
      <c r="H103" s="9"/>
      <c r="I103" s="9"/>
      <c r="J103" s="9"/>
      <c r="K103" s="9"/>
      <c r="L103" s="9"/>
      <c r="M103" s="9"/>
      <c r="N103" s="9"/>
      <c r="O103" s="11"/>
    </row>
    <row r="104" spans="1:15" x14ac:dyDescent="0.2">
      <c r="A104" s="7"/>
      <c r="B104" s="9" t="s">
        <v>31</v>
      </c>
      <c r="C104" s="52">
        <v>550</v>
      </c>
      <c r="D104" s="9"/>
      <c r="E104" s="55">
        <v>42370</v>
      </c>
      <c r="F104" s="53">
        <f t="shared" si="1"/>
        <v>7639</v>
      </c>
      <c r="G104" s="9"/>
      <c r="H104" s="9"/>
      <c r="I104" s="9"/>
      <c r="J104" s="9"/>
      <c r="K104" s="9"/>
      <c r="L104" s="9"/>
      <c r="M104" s="9"/>
      <c r="N104" s="9"/>
      <c r="O104" s="11"/>
    </row>
    <row r="105" spans="1:15" x14ac:dyDescent="0.2">
      <c r="A105" s="7"/>
      <c r="B105" s="9" t="s">
        <v>32</v>
      </c>
      <c r="C105" s="52">
        <v>528</v>
      </c>
      <c r="D105" s="9"/>
      <c r="E105" s="55">
        <v>42401</v>
      </c>
      <c r="F105" s="53">
        <f t="shared" si="1"/>
        <v>7683</v>
      </c>
      <c r="G105" s="9"/>
      <c r="H105" s="9"/>
      <c r="I105" s="9"/>
      <c r="J105" s="9"/>
      <c r="K105" s="9"/>
      <c r="L105" s="9"/>
      <c r="M105" s="9"/>
      <c r="N105" s="9"/>
      <c r="O105" s="11"/>
    </row>
    <row r="106" spans="1:15" x14ac:dyDescent="0.2">
      <c r="A106" s="7"/>
      <c r="B106" s="9" t="s">
        <v>33</v>
      </c>
      <c r="C106" s="52">
        <v>592</v>
      </c>
      <c r="D106" s="9"/>
      <c r="E106" s="55">
        <v>42430</v>
      </c>
      <c r="F106" s="53">
        <f t="shared" si="1"/>
        <v>7747</v>
      </c>
      <c r="G106" s="9"/>
      <c r="H106" s="9"/>
      <c r="I106" s="9"/>
      <c r="J106" s="9"/>
      <c r="K106" s="9"/>
      <c r="L106" s="9"/>
      <c r="M106" s="9"/>
      <c r="N106" s="9"/>
      <c r="O106" s="11"/>
    </row>
    <row r="107" spans="1:15" x14ac:dyDescent="0.2">
      <c r="A107" s="7"/>
      <c r="B107" s="9" t="s">
        <v>34</v>
      </c>
      <c r="C107" s="52">
        <v>647</v>
      </c>
      <c r="D107" s="9"/>
      <c r="E107" s="55">
        <v>42461</v>
      </c>
      <c r="F107" s="53">
        <f t="shared" si="1"/>
        <v>7822</v>
      </c>
      <c r="G107" s="9"/>
      <c r="H107" s="9"/>
      <c r="I107" s="9"/>
      <c r="J107" s="9"/>
      <c r="K107" s="9"/>
      <c r="L107" s="9"/>
      <c r="M107" s="9"/>
      <c r="N107" s="9"/>
      <c r="O107" s="11"/>
    </row>
    <row r="108" spans="1:15" x14ac:dyDescent="0.2">
      <c r="A108" s="7"/>
      <c r="B108" s="9" t="s">
        <v>35</v>
      </c>
      <c r="C108" s="52">
        <v>588</v>
      </c>
      <c r="D108" s="9"/>
      <c r="E108" s="55">
        <v>42491</v>
      </c>
      <c r="F108" s="53">
        <f t="shared" si="1"/>
        <v>7904</v>
      </c>
      <c r="G108" s="9"/>
      <c r="H108" s="9"/>
      <c r="I108" s="9"/>
      <c r="J108" s="9"/>
      <c r="K108" s="9"/>
      <c r="L108" s="9"/>
      <c r="M108" s="9"/>
      <c r="N108" s="9"/>
      <c r="O108" s="11"/>
    </row>
    <row r="109" spans="1:15" x14ac:dyDescent="0.2">
      <c r="A109" s="7"/>
      <c r="B109" s="9" t="s">
        <v>36</v>
      </c>
      <c r="C109" s="52">
        <v>772</v>
      </c>
      <c r="D109" s="9"/>
      <c r="E109" s="55">
        <v>42522</v>
      </c>
      <c r="F109" s="53">
        <f t="shared" si="1"/>
        <v>8016</v>
      </c>
      <c r="G109" s="9"/>
      <c r="H109" s="9"/>
      <c r="I109" s="9"/>
      <c r="J109" s="9"/>
      <c r="K109" s="9"/>
      <c r="L109" s="9"/>
      <c r="M109" s="9"/>
      <c r="N109" s="9"/>
      <c r="O109" s="11"/>
    </row>
    <row r="110" spans="1:15" x14ac:dyDescent="0.2">
      <c r="A110" s="7"/>
      <c r="B110" s="9" t="s">
        <v>37</v>
      </c>
      <c r="C110" s="52">
        <v>684</v>
      </c>
      <c r="D110" s="9"/>
      <c r="E110" s="55">
        <v>42552</v>
      </c>
      <c r="F110" s="53">
        <f t="shared" si="1"/>
        <v>8133</v>
      </c>
      <c r="G110" s="9"/>
      <c r="H110" s="9"/>
      <c r="I110" s="9"/>
      <c r="J110" s="9"/>
      <c r="K110" s="9"/>
      <c r="L110" s="9"/>
      <c r="M110" s="9"/>
      <c r="N110" s="9"/>
      <c r="O110" s="11"/>
    </row>
    <row r="111" spans="1:15" x14ac:dyDescent="0.2">
      <c r="A111" s="7"/>
      <c r="B111" s="9" t="s">
        <v>38</v>
      </c>
      <c r="C111" s="52">
        <f>844*1</f>
        <v>844</v>
      </c>
      <c r="D111" s="9"/>
      <c r="E111" s="55">
        <v>42583</v>
      </c>
      <c r="F111" s="53">
        <f t="shared" si="1"/>
        <v>8248</v>
      </c>
      <c r="G111" s="9"/>
      <c r="H111" s="9"/>
      <c r="I111" s="9"/>
      <c r="J111" s="9"/>
      <c r="K111" s="9"/>
      <c r="L111" s="9"/>
      <c r="M111" s="9"/>
      <c r="N111" s="9"/>
      <c r="O111" s="11"/>
    </row>
    <row r="112" spans="1:15" x14ac:dyDescent="0.2">
      <c r="A112" s="7"/>
      <c r="B112" s="9" t="s">
        <v>39</v>
      </c>
      <c r="C112" s="52">
        <f>941*0.88</f>
        <v>828.08</v>
      </c>
      <c r="D112" s="9"/>
      <c r="E112" s="55">
        <v>42614</v>
      </c>
      <c r="F112" s="53">
        <f t="shared" si="1"/>
        <v>8259.08</v>
      </c>
      <c r="G112" s="9"/>
      <c r="H112" s="9"/>
      <c r="I112" s="9"/>
      <c r="J112" s="9"/>
      <c r="K112" s="9"/>
      <c r="L112" s="9"/>
      <c r="M112" s="9"/>
      <c r="N112" s="9"/>
      <c r="O112" s="11"/>
    </row>
    <row r="113" spans="1:15" x14ac:dyDescent="0.2">
      <c r="A113" s="7"/>
      <c r="B113" s="9" t="s">
        <v>40</v>
      </c>
      <c r="C113" s="52">
        <f>922*0.83</f>
        <v>765.26</v>
      </c>
      <c r="D113" s="9"/>
      <c r="E113" s="55">
        <v>42644</v>
      </c>
      <c r="F113" s="53">
        <f t="shared" si="1"/>
        <v>8219.34</v>
      </c>
      <c r="G113" s="9"/>
      <c r="H113" s="9"/>
      <c r="I113" s="9"/>
      <c r="J113" s="9"/>
      <c r="K113" s="9"/>
      <c r="L113" s="9"/>
      <c r="M113" s="9"/>
      <c r="N113" s="9"/>
      <c r="O113" s="11"/>
    </row>
    <row r="114" spans="1:15" x14ac:dyDescent="0.2">
      <c r="A114" s="7"/>
      <c r="B114" s="9" t="s">
        <v>41</v>
      </c>
      <c r="C114" s="52">
        <f>870*0.83</f>
        <v>722.09999999999991</v>
      </c>
      <c r="D114" s="9"/>
      <c r="E114" s="55">
        <v>42675</v>
      </c>
      <c r="F114" s="53">
        <f>SUM(C103:C114)</f>
        <v>8188.4400000000005</v>
      </c>
      <c r="G114" s="9"/>
      <c r="H114" s="9"/>
      <c r="I114" s="9"/>
      <c r="J114" s="9"/>
      <c r="K114" s="9"/>
      <c r="L114" s="9"/>
      <c r="M114" s="9"/>
      <c r="N114" s="9"/>
      <c r="O114" s="11"/>
    </row>
    <row r="115" spans="1:15" x14ac:dyDescent="0.2">
      <c r="A115" s="7"/>
      <c r="B115" s="9" t="s">
        <v>42</v>
      </c>
      <c r="C115" s="52">
        <v>630</v>
      </c>
      <c r="D115" s="9"/>
      <c r="E115" s="55">
        <v>42705</v>
      </c>
      <c r="F115" s="53">
        <f t="shared" si="1"/>
        <v>8150.4400000000005</v>
      </c>
      <c r="G115" s="9"/>
      <c r="H115" s="9"/>
      <c r="I115" s="9"/>
      <c r="J115" s="9"/>
      <c r="K115" s="9"/>
      <c r="L115" s="9"/>
      <c r="M115" s="9"/>
      <c r="N115" s="9"/>
      <c r="O115" s="11"/>
    </row>
    <row r="116" spans="1:15" x14ac:dyDescent="0.2">
      <c r="A116" s="7"/>
      <c r="B116" s="9" t="s">
        <v>43</v>
      </c>
      <c r="C116" s="52">
        <v>525</v>
      </c>
      <c r="D116" s="9"/>
      <c r="E116" s="55">
        <v>42736</v>
      </c>
      <c r="F116" s="53">
        <f t="shared" si="1"/>
        <v>8125.4400000000005</v>
      </c>
      <c r="G116" s="9"/>
      <c r="H116" s="9"/>
      <c r="I116" s="9"/>
      <c r="J116" s="9"/>
      <c r="K116" s="9"/>
      <c r="L116" s="9"/>
      <c r="M116" s="9"/>
      <c r="N116" s="9"/>
      <c r="O116" s="11"/>
    </row>
    <row r="117" spans="1:15" x14ac:dyDescent="0.2">
      <c r="A117" s="7"/>
      <c r="B117" s="9" t="s">
        <v>44</v>
      </c>
      <c r="C117" s="52">
        <v>520</v>
      </c>
      <c r="D117" s="9"/>
      <c r="E117" s="55">
        <v>42767</v>
      </c>
      <c r="F117" s="53">
        <f t="shared" si="1"/>
        <v>8117.4400000000005</v>
      </c>
      <c r="G117" s="9"/>
      <c r="H117" s="9"/>
      <c r="I117" s="9"/>
      <c r="J117" s="9"/>
      <c r="K117" s="9"/>
      <c r="L117" s="9"/>
      <c r="M117" s="9"/>
      <c r="N117" s="9"/>
      <c r="O117" s="11"/>
    </row>
    <row r="118" spans="1:15" x14ac:dyDescent="0.2">
      <c r="A118" s="7"/>
      <c r="B118" s="9" t="s">
        <v>45</v>
      </c>
      <c r="C118" s="52">
        <v>610</v>
      </c>
      <c r="D118" s="9"/>
      <c r="E118" s="55">
        <v>42795</v>
      </c>
      <c r="F118" s="53">
        <f t="shared" si="1"/>
        <v>8135.4400000000005</v>
      </c>
      <c r="G118" s="9"/>
      <c r="H118" s="9"/>
      <c r="I118" s="9"/>
      <c r="J118" s="9"/>
      <c r="K118" s="9"/>
      <c r="L118" s="9"/>
      <c r="M118" s="9"/>
      <c r="N118" s="9"/>
      <c r="O118" s="11"/>
    </row>
    <row r="119" spans="1:15" x14ac:dyDescent="0.2">
      <c r="A119" s="7"/>
      <c r="B119" s="9" t="s">
        <v>46</v>
      </c>
      <c r="C119" s="52">
        <v>689</v>
      </c>
      <c r="D119" s="9"/>
      <c r="E119" s="55">
        <v>42826</v>
      </c>
      <c r="F119" s="53">
        <f t="shared" si="1"/>
        <v>8177.4400000000005</v>
      </c>
      <c r="G119" s="9"/>
      <c r="H119" s="9"/>
      <c r="I119" s="9"/>
      <c r="J119" s="9"/>
      <c r="K119" s="9"/>
      <c r="L119" s="9"/>
      <c r="M119" s="9"/>
      <c r="N119" s="9"/>
      <c r="O119" s="11"/>
    </row>
    <row r="120" spans="1:15" x14ac:dyDescent="0.2">
      <c r="A120" s="7"/>
      <c r="B120" s="9" t="s">
        <v>47</v>
      </c>
      <c r="C120" s="52">
        <v>648</v>
      </c>
      <c r="D120" s="9"/>
      <c r="E120" s="55">
        <v>42856</v>
      </c>
      <c r="F120" s="53">
        <f t="shared" si="1"/>
        <v>8237.44</v>
      </c>
      <c r="G120" s="9"/>
      <c r="H120" s="9"/>
      <c r="I120" s="9"/>
      <c r="J120" s="9"/>
      <c r="K120" s="9"/>
      <c r="L120" s="9"/>
      <c r="M120" s="9"/>
      <c r="N120" s="9"/>
      <c r="O120" s="11"/>
    </row>
    <row r="121" spans="1:15" x14ac:dyDescent="0.2">
      <c r="A121" s="7"/>
      <c r="B121" s="9" t="s">
        <v>48</v>
      </c>
      <c r="C121" s="52">
        <v>853</v>
      </c>
      <c r="D121" s="9"/>
      <c r="E121" s="55">
        <v>42887</v>
      </c>
      <c r="F121" s="53">
        <f t="shared" si="1"/>
        <v>8318.44</v>
      </c>
      <c r="G121" s="9"/>
      <c r="H121" s="9"/>
      <c r="I121" s="9"/>
      <c r="J121" s="9"/>
      <c r="K121" s="9"/>
      <c r="L121" s="9"/>
      <c r="M121" s="9"/>
      <c r="N121" s="9"/>
      <c r="O121" s="11"/>
    </row>
    <row r="122" spans="1:15" x14ac:dyDescent="0.2">
      <c r="A122" s="7"/>
      <c r="B122" s="9" t="s">
        <v>49</v>
      </c>
      <c r="C122" s="52">
        <v>765</v>
      </c>
      <c r="D122" s="9"/>
      <c r="E122" s="55">
        <v>42917</v>
      </c>
      <c r="F122" s="53">
        <f t="shared" si="1"/>
        <v>8399.44</v>
      </c>
      <c r="G122" s="9"/>
      <c r="H122" s="9"/>
      <c r="I122" s="9"/>
      <c r="J122" s="9"/>
      <c r="K122" s="9"/>
      <c r="L122" s="9"/>
      <c r="M122" s="9"/>
      <c r="N122" s="9"/>
      <c r="O122" s="11"/>
    </row>
    <row r="123" spans="1:15" x14ac:dyDescent="0.2">
      <c r="A123" s="7"/>
      <c r="B123" s="9" t="s">
        <v>50</v>
      </c>
      <c r="C123" s="52">
        <v>968</v>
      </c>
      <c r="D123" s="9"/>
      <c r="E123" s="55">
        <v>42948</v>
      </c>
      <c r="F123" s="53">
        <f t="shared" si="1"/>
        <v>8523.44</v>
      </c>
      <c r="G123" s="9"/>
      <c r="H123" s="9"/>
      <c r="I123" s="9"/>
      <c r="J123" s="9"/>
      <c r="K123" s="9"/>
      <c r="L123" s="9"/>
      <c r="M123" s="9"/>
      <c r="N123" s="9"/>
      <c r="O123" s="11"/>
    </row>
    <row r="124" spans="1:15" x14ac:dyDescent="0.2">
      <c r="A124" s="7"/>
      <c r="B124" s="9" t="s">
        <v>51</v>
      </c>
      <c r="C124" s="52">
        <v>945</v>
      </c>
      <c r="D124" s="9"/>
      <c r="E124" s="55">
        <v>42979</v>
      </c>
      <c r="F124" s="53">
        <f t="shared" si="1"/>
        <v>8640.36</v>
      </c>
      <c r="G124" s="9"/>
      <c r="H124" s="9"/>
      <c r="I124" s="9"/>
      <c r="J124" s="9"/>
      <c r="K124" s="9"/>
      <c r="L124" s="9"/>
      <c r="M124" s="9"/>
      <c r="N124" s="9"/>
      <c r="O124" s="11"/>
    </row>
    <row r="125" spans="1:15" x14ac:dyDescent="0.2">
      <c r="A125" s="7"/>
      <c r="B125" s="9" t="s">
        <v>74</v>
      </c>
      <c r="C125" s="52"/>
      <c r="D125" s="9"/>
      <c r="E125" s="55">
        <v>43009</v>
      </c>
      <c r="F125" s="53"/>
      <c r="G125" s="9"/>
      <c r="H125" s="9"/>
      <c r="I125" s="9"/>
      <c r="J125" s="9"/>
      <c r="K125" s="9"/>
      <c r="L125" s="9"/>
      <c r="M125" s="9"/>
      <c r="N125" s="9"/>
      <c r="O125" s="11"/>
    </row>
    <row r="126" spans="1:15" x14ac:dyDescent="0.2">
      <c r="A126" s="7"/>
      <c r="B126" s="9" t="s">
        <v>75</v>
      </c>
      <c r="C126" s="52"/>
      <c r="D126" s="9"/>
      <c r="E126" s="55">
        <v>43040</v>
      </c>
      <c r="F126" s="53"/>
      <c r="G126" s="9"/>
      <c r="H126" s="9"/>
      <c r="I126" s="9"/>
      <c r="J126" s="9"/>
      <c r="K126" s="9"/>
      <c r="L126" s="9"/>
      <c r="M126" s="9"/>
      <c r="N126" s="9"/>
      <c r="O126" s="11"/>
    </row>
    <row r="127" spans="1:15" x14ac:dyDescent="0.2">
      <c r="A127" s="7"/>
      <c r="B127" s="9" t="s">
        <v>76</v>
      </c>
      <c r="C127" s="52"/>
      <c r="D127" s="9"/>
      <c r="E127" s="55">
        <v>43070</v>
      </c>
      <c r="F127" s="53"/>
      <c r="G127" s="9"/>
      <c r="H127" s="9"/>
      <c r="I127" s="9"/>
      <c r="J127" s="9"/>
      <c r="K127" s="9"/>
      <c r="L127" s="9"/>
      <c r="M127" s="9"/>
      <c r="N127" s="9"/>
      <c r="O127" s="11"/>
    </row>
    <row r="128" spans="1:15" x14ac:dyDescent="0.2">
      <c r="A128" s="7"/>
      <c r="B128" s="9" t="s">
        <v>77</v>
      </c>
      <c r="C128" s="52"/>
      <c r="D128" s="9"/>
      <c r="E128" s="55">
        <v>43101</v>
      </c>
      <c r="F128" s="53"/>
      <c r="G128" s="9"/>
      <c r="H128" s="9"/>
      <c r="I128" s="9"/>
      <c r="J128" s="9"/>
      <c r="K128" s="9"/>
      <c r="L128" s="9"/>
      <c r="M128" s="9"/>
      <c r="N128" s="9"/>
      <c r="O128" s="11"/>
    </row>
    <row r="129" spans="1:15" x14ac:dyDescent="0.2">
      <c r="A129" s="7"/>
      <c r="B129" s="9" t="s">
        <v>78</v>
      </c>
      <c r="C129" s="52"/>
      <c r="D129" s="9"/>
      <c r="E129" s="55">
        <v>43132</v>
      </c>
      <c r="F129" s="53"/>
      <c r="G129" s="9"/>
      <c r="H129" s="9"/>
      <c r="I129" s="9"/>
      <c r="J129" s="9"/>
      <c r="K129" s="9"/>
      <c r="L129" s="9"/>
      <c r="M129" s="9"/>
      <c r="N129" s="9"/>
      <c r="O129" s="11"/>
    </row>
    <row r="130" spans="1:15" x14ac:dyDescent="0.2">
      <c r="A130" s="7"/>
      <c r="B130" s="9" t="s">
        <v>79</v>
      </c>
      <c r="C130" s="52"/>
      <c r="D130" s="9"/>
      <c r="E130" s="55">
        <v>43160</v>
      </c>
      <c r="F130" s="53"/>
      <c r="G130" s="9"/>
      <c r="H130" s="9"/>
      <c r="I130" s="9"/>
      <c r="J130" s="9"/>
      <c r="K130" s="9"/>
      <c r="L130" s="9"/>
      <c r="M130" s="9"/>
      <c r="N130" s="9"/>
      <c r="O130" s="11"/>
    </row>
    <row r="131" spans="1:15" x14ac:dyDescent="0.2">
      <c r="A131" s="7"/>
      <c r="B131" s="9" t="s">
        <v>80</v>
      </c>
      <c r="C131" s="52"/>
      <c r="D131" s="9"/>
      <c r="E131" s="55">
        <v>43191</v>
      </c>
      <c r="F131" s="53"/>
      <c r="G131" s="9"/>
      <c r="H131" s="9"/>
      <c r="I131" s="9"/>
      <c r="J131" s="9"/>
      <c r="K131" s="9"/>
      <c r="L131" s="9"/>
      <c r="M131" s="9"/>
      <c r="N131" s="9"/>
      <c r="O131" s="11"/>
    </row>
    <row r="132" spans="1:15" x14ac:dyDescent="0.2">
      <c r="A132" s="7"/>
      <c r="B132" s="9" t="s">
        <v>81</v>
      </c>
      <c r="C132" s="52"/>
      <c r="D132" s="9"/>
      <c r="E132" s="55">
        <v>43221</v>
      </c>
      <c r="F132" s="53"/>
      <c r="G132" s="9"/>
      <c r="H132" s="9"/>
      <c r="I132" s="9"/>
      <c r="J132" s="9"/>
      <c r="K132" s="9"/>
      <c r="L132" s="9"/>
      <c r="M132" s="9"/>
      <c r="N132" s="9"/>
      <c r="O132" s="11"/>
    </row>
    <row r="133" spans="1:15" x14ac:dyDescent="0.2">
      <c r="A133" s="7"/>
      <c r="B133" s="9" t="s">
        <v>82</v>
      </c>
      <c r="C133" s="52"/>
      <c r="D133" s="9"/>
      <c r="E133" s="55">
        <v>43252</v>
      </c>
      <c r="F133" s="53"/>
      <c r="G133" s="9"/>
      <c r="H133" s="9"/>
      <c r="I133" s="9"/>
      <c r="J133" s="9"/>
      <c r="K133" s="9"/>
      <c r="L133" s="9"/>
      <c r="M133" s="9"/>
      <c r="N133" s="9"/>
      <c r="O133" s="11"/>
    </row>
    <row r="134" spans="1:15" x14ac:dyDescent="0.2">
      <c r="A134" s="7"/>
      <c r="B134" s="9" t="s">
        <v>83</v>
      </c>
      <c r="C134" s="52"/>
      <c r="D134" s="9"/>
      <c r="E134" s="55">
        <v>43282</v>
      </c>
      <c r="F134" s="53"/>
      <c r="G134" s="9"/>
      <c r="H134" s="9"/>
      <c r="I134" s="9"/>
      <c r="J134" s="9"/>
      <c r="K134" s="9"/>
      <c r="L134" s="9"/>
      <c r="M134" s="9"/>
      <c r="N134" s="9"/>
      <c r="O134" s="11"/>
    </row>
    <row r="135" spans="1:15" x14ac:dyDescent="0.2">
      <c r="A135" s="7"/>
      <c r="B135" s="9" t="s">
        <v>84</v>
      </c>
      <c r="C135" s="52"/>
      <c r="D135" s="9"/>
      <c r="E135" s="55">
        <v>43313</v>
      </c>
      <c r="F135" s="53"/>
      <c r="G135" s="9"/>
      <c r="H135" s="9"/>
      <c r="I135" s="9"/>
      <c r="J135" s="9"/>
      <c r="K135" s="9"/>
      <c r="L135" s="9"/>
      <c r="M135" s="9"/>
      <c r="N135" s="9"/>
      <c r="O135" s="11"/>
    </row>
    <row r="136" spans="1:15" x14ac:dyDescent="0.2">
      <c r="A136" s="7"/>
      <c r="B136" s="9" t="s">
        <v>85</v>
      </c>
      <c r="C136" s="52"/>
      <c r="D136" s="9"/>
      <c r="E136" s="55">
        <v>43344</v>
      </c>
      <c r="F136" s="53"/>
      <c r="G136" s="9"/>
      <c r="H136" s="9"/>
      <c r="I136" s="9"/>
      <c r="J136" s="9"/>
      <c r="K136" s="9"/>
      <c r="L136" s="9"/>
      <c r="M136" s="9"/>
      <c r="N136" s="9"/>
      <c r="O136" s="11"/>
    </row>
    <row r="137" spans="1:15" x14ac:dyDescent="0.2">
      <c r="A137" s="7"/>
      <c r="B137" s="9" t="s">
        <v>86</v>
      </c>
      <c r="C137" s="52"/>
      <c r="D137" s="9"/>
      <c r="E137" s="55">
        <v>43374</v>
      </c>
      <c r="F137" s="53"/>
      <c r="G137" s="9"/>
      <c r="H137" s="9"/>
      <c r="I137" s="9"/>
      <c r="J137" s="9"/>
      <c r="K137" s="9"/>
      <c r="L137" s="9"/>
      <c r="M137" s="9"/>
      <c r="N137" s="9"/>
      <c r="O137" s="11"/>
    </row>
    <row r="138" spans="1:15" x14ac:dyDescent="0.2">
      <c r="A138" s="7"/>
      <c r="B138" s="9" t="s">
        <v>87</v>
      </c>
      <c r="C138" s="52"/>
      <c r="D138" s="9"/>
      <c r="E138" s="55">
        <v>43405</v>
      </c>
      <c r="F138" s="53"/>
      <c r="G138" s="15"/>
      <c r="H138" s="15"/>
      <c r="I138" s="15"/>
      <c r="J138" s="15"/>
      <c r="K138" s="15"/>
      <c r="L138" s="15"/>
      <c r="M138" s="15"/>
      <c r="N138" s="15"/>
      <c r="O138" s="11"/>
    </row>
    <row r="139" spans="1:15" x14ac:dyDescent="0.2">
      <c r="A139" s="7"/>
      <c r="B139" s="9" t="s">
        <v>88</v>
      </c>
      <c r="C139" s="52"/>
      <c r="D139" s="9"/>
      <c r="E139" s="55">
        <v>43435</v>
      </c>
      <c r="F139" s="53"/>
      <c r="G139" s="15"/>
      <c r="H139" s="15"/>
      <c r="I139" s="15"/>
      <c r="J139" s="15"/>
      <c r="K139" s="15"/>
      <c r="L139" s="15"/>
      <c r="M139" s="15"/>
      <c r="N139" s="15"/>
      <c r="O139" s="11"/>
    </row>
    <row r="140" spans="1:15" x14ac:dyDescent="0.2">
      <c r="A140" s="7"/>
      <c r="B140" s="9" t="s">
        <v>90</v>
      </c>
      <c r="C140" s="15"/>
      <c r="D140" s="15"/>
      <c r="E140" s="55">
        <v>43466</v>
      </c>
      <c r="F140" s="15"/>
      <c r="G140" s="15"/>
      <c r="H140" s="15"/>
      <c r="I140" s="15"/>
      <c r="J140" s="15"/>
      <c r="K140" s="15"/>
      <c r="L140" s="15"/>
      <c r="M140" s="15"/>
      <c r="N140" s="15"/>
      <c r="O140" s="11"/>
    </row>
    <row r="141" spans="1:15" ht="17" thickBot="1" x14ac:dyDescent="0.25">
      <c r="A141" s="7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1"/>
    </row>
    <row r="142" spans="1:15" ht="18" thickTop="1" thickBot="1" x14ac:dyDescent="0.25">
      <c r="A142" s="44" t="s">
        <v>91</v>
      </c>
      <c r="B142" s="45"/>
      <c r="C142" s="46"/>
      <c r="D142" s="46"/>
      <c r="E142" s="46"/>
      <c r="F142" s="46"/>
      <c r="G142" s="46"/>
      <c r="H142" s="47"/>
      <c r="I142" s="48"/>
      <c r="J142" s="46"/>
      <c r="K142" s="46"/>
      <c r="L142" s="46"/>
      <c r="M142" s="46"/>
      <c r="N142" s="46"/>
      <c r="O142" s="49"/>
    </row>
    <row r="143" spans="1:15" ht="17" thickTop="1" x14ac:dyDescent="0.2"/>
    <row r="184" spans="2:2" x14ac:dyDescent="0.2">
      <c r="B184" s="54"/>
    </row>
    <row r="248" spans="2:2" x14ac:dyDescent="0.2">
      <c r="B248" s="54"/>
    </row>
    <row r="312" spans="2:2" x14ac:dyDescent="0.2">
      <c r="B312" s="54"/>
    </row>
    <row r="376" spans="2:2" x14ac:dyDescent="0.2">
      <c r="B376" s="54"/>
    </row>
    <row r="440" spans="2:2" x14ac:dyDescent="0.2">
      <c r="B440" s="54"/>
    </row>
    <row r="504" spans="2:2" x14ac:dyDescent="0.2">
      <c r="B504" s="54"/>
    </row>
    <row r="568" spans="2:2" x14ac:dyDescent="0.2">
      <c r="B568" s="54"/>
    </row>
    <row r="632" spans="2:2" x14ac:dyDescent="0.2">
      <c r="B632" s="54"/>
    </row>
    <row r="696" spans="2:2" x14ac:dyDescent="0.2">
      <c r="B696" s="54"/>
    </row>
    <row r="760" spans="2:2" x14ac:dyDescent="0.2">
      <c r="B760" s="54"/>
    </row>
    <row r="824" spans="2:2" x14ac:dyDescent="0.2">
      <c r="B824" s="54"/>
    </row>
    <row r="888" spans="2:2" x14ac:dyDescent="0.2">
      <c r="B888" s="54"/>
    </row>
    <row r="952" spans="2:2" x14ac:dyDescent="0.2">
      <c r="B952" s="54"/>
    </row>
    <row r="1016" spans="2:2" x14ac:dyDescent="0.2">
      <c r="B1016" s="54"/>
    </row>
    <row r="1080" spans="2:2" x14ac:dyDescent="0.2">
      <c r="B1080" s="54"/>
    </row>
    <row r="1144" spans="2:2" x14ac:dyDescent="0.2">
      <c r="B1144" s="54"/>
    </row>
    <row r="1208" spans="2:2" x14ac:dyDescent="0.2">
      <c r="B1208" s="54"/>
    </row>
    <row r="1272" spans="2:2" x14ac:dyDescent="0.2">
      <c r="B1272" s="54"/>
    </row>
    <row r="1336" spans="2:2" x14ac:dyDescent="0.2">
      <c r="B1336" s="54"/>
    </row>
    <row r="1400" spans="2:2" x14ac:dyDescent="0.2">
      <c r="B1400" s="54"/>
    </row>
    <row r="1464" spans="2:2" x14ac:dyDescent="0.2">
      <c r="B1464" s="54"/>
    </row>
    <row r="1528" spans="2:2" x14ac:dyDescent="0.2">
      <c r="B1528" s="54"/>
    </row>
    <row r="1592" spans="2:2" x14ac:dyDescent="0.2">
      <c r="B1592" s="54"/>
    </row>
    <row r="1656" spans="2:2" x14ac:dyDescent="0.2">
      <c r="B1656" s="54"/>
    </row>
    <row r="1720" spans="2:2" x14ac:dyDescent="0.2">
      <c r="B1720" s="54"/>
    </row>
    <row r="1784" spans="2:2" x14ac:dyDescent="0.2">
      <c r="B1784" s="54"/>
    </row>
    <row r="1848" spans="2:2" x14ac:dyDescent="0.2">
      <c r="B1848" s="54"/>
    </row>
    <row r="1912" spans="2:2" x14ac:dyDescent="0.2">
      <c r="B1912" s="54"/>
    </row>
    <row r="1976" spans="2:2" x14ac:dyDescent="0.2">
      <c r="B1976" s="54"/>
    </row>
    <row r="2040" spans="2:2" x14ac:dyDescent="0.2">
      <c r="B2040" s="54"/>
    </row>
    <row r="2104" spans="2:2" x14ac:dyDescent="0.2">
      <c r="B2104" s="54"/>
    </row>
    <row r="2168" spans="2:2" x14ac:dyDescent="0.2">
      <c r="B2168" s="54"/>
    </row>
    <row r="2232" spans="2:2" x14ac:dyDescent="0.2">
      <c r="B2232" s="54"/>
    </row>
    <row r="2296" spans="2:2" x14ac:dyDescent="0.2">
      <c r="B2296" s="54"/>
    </row>
    <row r="2360" spans="2:2" x14ac:dyDescent="0.2">
      <c r="B2360" s="54"/>
    </row>
    <row r="2424" spans="2:2" x14ac:dyDescent="0.2">
      <c r="B2424" s="54"/>
    </row>
    <row r="2488" spans="2:2" x14ac:dyDescent="0.2">
      <c r="B2488" s="54"/>
    </row>
    <row r="2552" spans="2:2" x14ac:dyDescent="0.2">
      <c r="B2552" s="54"/>
    </row>
    <row r="2616" spans="2:2" x14ac:dyDescent="0.2">
      <c r="B2616" s="54"/>
    </row>
    <row r="2680" spans="2:2" x14ac:dyDescent="0.2">
      <c r="B2680" s="54"/>
    </row>
    <row r="2744" spans="2:2" x14ac:dyDescent="0.2">
      <c r="B2744" s="54"/>
    </row>
    <row r="2808" spans="2:2" x14ac:dyDescent="0.2">
      <c r="B2808" s="54"/>
    </row>
    <row r="2872" spans="2:2" x14ac:dyDescent="0.2">
      <c r="B2872" s="54"/>
    </row>
    <row r="2936" spans="2:2" x14ac:dyDescent="0.2">
      <c r="B2936" s="54"/>
    </row>
    <row r="3000" spans="2:2" x14ac:dyDescent="0.2">
      <c r="B3000" s="54"/>
    </row>
    <row r="3064" spans="2:2" x14ac:dyDescent="0.2">
      <c r="B3064" s="54"/>
    </row>
    <row r="3128" spans="2:2" x14ac:dyDescent="0.2">
      <c r="B3128" s="54"/>
    </row>
    <row r="3192" spans="2:2" x14ac:dyDescent="0.2">
      <c r="B3192" s="54"/>
    </row>
    <row r="3256" spans="2:2" x14ac:dyDescent="0.2">
      <c r="B3256" s="54"/>
    </row>
    <row r="3320" spans="2:2" x14ac:dyDescent="0.2">
      <c r="B3320" s="54"/>
    </row>
    <row r="3384" spans="2:2" x14ac:dyDescent="0.2">
      <c r="B3384" s="54"/>
    </row>
    <row r="3448" spans="2:2" x14ac:dyDescent="0.2">
      <c r="B3448" s="54"/>
    </row>
    <row r="3512" spans="2:2" x14ac:dyDescent="0.2">
      <c r="B3512" s="54"/>
    </row>
    <row r="3576" spans="2:2" x14ac:dyDescent="0.2">
      <c r="B3576" s="54"/>
    </row>
    <row r="3640" spans="2:2" x14ac:dyDescent="0.2">
      <c r="B3640" s="54"/>
    </row>
    <row r="3704" spans="2:2" x14ac:dyDescent="0.2">
      <c r="B3704" s="54"/>
    </row>
    <row r="3768" spans="2:2" x14ac:dyDescent="0.2">
      <c r="B3768" s="54"/>
    </row>
    <row r="3832" spans="2:2" x14ac:dyDescent="0.2">
      <c r="B3832" s="54"/>
    </row>
    <row r="3896" spans="2:2" x14ac:dyDescent="0.2">
      <c r="B3896" s="54"/>
    </row>
    <row r="3960" spans="2:2" x14ac:dyDescent="0.2">
      <c r="B3960" s="54"/>
    </row>
    <row r="4024" spans="2:2" x14ac:dyDescent="0.2">
      <c r="B4024" s="54"/>
    </row>
    <row r="4088" spans="2:2" x14ac:dyDescent="0.2">
      <c r="B4088" s="54"/>
    </row>
    <row r="4152" spans="2:2" x14ac:dyDescent="0.2">
      <c r="B4152" s="54"/>
    </row>
    <row r="4216" spans="2:2" x14ac:dyDescent="0.2">
      <c r="B4216" s="54"/>
    </row>
    <row r="4280" spans="2:2" x14ac:dyDescent="0.2">
      <c r="B4280" s="54"/>
    </row>
    <row r="4344" spans="2:2" x14ac:dyDescent="0.2">
      <c r="B4344" s="54"/>
    </row>
    <row r="4408" spans="2:2" x14ac:dyDescent="0.2">
      <c r="B4408" s="54"/>
    </row>
    <row r="4472" spans="2:2" x14ac:dyDescent="0.2">
      <c r="B4472" s="54"/>
    </row>
    <row r="4536" spans="2:2" x14ac:dyDescent="0.2">
      <c r="B4536" s="54"/>
    </row>
    <row r="4600" spans="2:2" x14ac:dyDescent="0.2">
      <c r="B4600" s="54"/>
    </row>
    <row r="4664" spans="2:2" x14ac:dyDescent="0.2">
      <c r="B4664" s="54"/>
    </row>
    <row r="4728" spans="2:2" x14ac:dyDescent="0.2">
      <c r="B4728" s="54"/>
    </row>
    <row r="4792" spans="2:2" x14ac:dyDescent="0.2">
      <c r="B4792" s="54"/>
    </row>
    <row r="4856" spans="2:2" x14ac:dyDescent="0.2">
      <c r="B4856" s="54"/>
    </row>
    <row r="4920" spans="2:2" x14ac:dyDescent="0.2">
      <c r="B4920" s="54"/>
    </row>
    <row r="4984" spans="2:2" x14ac:dyDescent="0.2">
      <c r="B4984" s="54"/>
    </row>
    <row r="5048" spans="2:2" x14ac:dyDescent="0.2">
      <c r="B5048" s="54"/>
    </row>
    <row r="5112" spans="2:2" x14ac:dyDescent="0.2">
      <c r="B5112" s="54"/>
    </row>
    <row r="5176" spans="2:2" x14ac:dyDescent="0.2">
      <c r="B5176" s="54"/>
    </row>
    <row r="5240" spans="2:2" x14ac:dyDescent="0.2">
      <c r="B5240" s="54"/>
    </row>
    <row r="5304" spans="2:2" x14ac:dyDescent="0.2">
      <c r="B5304" s="54"/>
    </row>
    <row r="5368" spans="2:2" x14ac:dyDescent="0.2">
      <c r="B5368" s="54"/>
    </row>
    <row r="5432" spans="2:2" x14ac:dyDescent="0.2">
      <c r="B5432" s="54"/>
    </row>
    <row r="5496" spans="2:2" x14ac:dyDescent="0.2">
      <c r="B5496" s="54"/>
    </row>
    <row r="5560" spans="2:2" x14ac:dyDescent="0.2">
      <c r="B5560" s="54"/>
    </row>
    <row r="5624" spans="2:2" x14ac:dyDescent="0.2">
      <c r="B5624" s="54"/>
    </row>
    <row r="5688" spans="2:2" x14ac:dyDescent="0.2">
      <c r="B5688" s="54"/>
    </row>
    <row r="5752" spans="2:2" x14ac:dyDescent="0.2">
      <c r="B5752" s="54"/>
    </row>
    <row r="5816" spans="2:2" x14ac:dyDescent="0.2">
      <c r="B5816" s="54"/>
    </row>
    <row r="5880" spans="2:2" x14ac:dyDescent="0.2">
      <c r="B5880" s="54"/>
    </row>
    <row r="5944" spans="2:2" x14ac:dyDescent="0.2">
      <c r="B5944" s="54"/>
    </row>
    <row r="6008" spans="2:2" x14ac:dyDescent="0.2">
      <c r="B6008" s="54"/>
    </row>
    <row r="6072" spans="2:2" x14ac:dyDescent="0.2">
      <c r="B6072" s="54"/>
    </row>
    <row r="6136" spans="2:2" x14ac:dyDescent="0.2">
      <c r="B6136" s="54"/>
    </row>
    <row r="6200" spans="2:2" x14ac:dyDescent="0.2">
      <c r="B6200" s="54"/>
    </row>
    <row r="6264" spans="2:2" x14ac:dyDescent="0.2">
      <c r="B6264" s="54"/>
    </row>
    <row r="6328" spans="2:2" x14ac:dyDescent="0.2">
      <c r="B6328" s="54"/>
    </row>
    <row r="6392" spans="2:2" x14ac:dyDescent="0.2">
      <c r="B6392" s="54"/>
    </row>
    <row r="6456" spans="2:2" x14ac:dyDescent="0.2">
      <c r="B6456" s="54"/>
    </row>
    <row r="6520" spans="2:2" x14ac:dyDescent="0.2">
      <c r="B6520" s="54"/>
    </row>
    <row r="6584" spans="2:2" x14ac:dyDescent="0.2">
      <c r="B6584" s="54"/>
    </row>
    <row r="6648" spans="2:2" x14ac:dyDescent="0.2">
      <c r="B6648" s="54"/>
    </row>
    <row r="6712" spans="2:2" x14ac:dyDescent="0.2">
      <c r="B6712" s="54"/>
    </row>
    <row r="6776" spans="2:2" x14ac:dyDescent="0.2">
      <c r="B6776" s="54"/>
    </row>
    <row r="6840" spans="2:2" x14ac:dyDescent="0.2">
      <c r="B6840" s="54"/>
    </row>
    <row r="6904" spans="2:2" x14ac:dyDescent="0.2">
      <c r="B6904" s="54"/>
    </row>
    <row r="6968" spans="2:2" x14ac:dyDescent="0.2">
      <c r="B6968" s="54"/>
    </row>
    <row r="7032" spans="2:2" x14ac:dyDescent="0.2">
      <c r="B7032" s="54"/>
    </row>
    <row r="7096" spans="2:2" x14ac:dyDescent="0.2">
      <c r="B7096" s="54"/>
    </row>
    <row r="7160" spans="2:2" x14ac:dyDescent="0.2">
      <c r="B7160" s="54"/>
    </row>
    <row r="7224" spans="2:2" x14ac:dyDescent="0.2">
      <c r="B7224" s="54"/>
    </row>
    <row r="7288" spans="2:2" x14ac:dyDescent="0.2">
      <c r="B7288" s="54"/>
    </row>
    <row r="7352" spans="2:2" x14ac:dyDescent="0.2">
      <c r="B7352" s="54"/>
    </row>
    <row r="7416" spans="2:2" x14ac:dyDescent="0.2">
      <c r="B7416" s="54"/>
    </row>
    <row r="7480" spans="2:2" x14ac:dyDescent="0.2">
      <c r="B7480" s="54"/>
    </row>
    <row r="7544" spans="2:2" x14ac:dyDescent="0.2">
      <c r="B7544" s="54"/>
    </row>
    <row r="7608" spans="2:2" x14ac:dyDescent="0.2">
      <c r="B7608" s="54"/>
    </row>
    <row r="7672" spans="2:2" x14ac:dyDescent="0.2">
      <c r="B7672" s="54"/>
    </row>
    <row r="7736" spans="2:2" x14ac:dyDescent="0.2">
      <c r="B7736" s="54"/>
    </row>
    <row r="7800" spans="2:2" x14ac:dyDescent="0.2">
      <c r="B7800" s="54"/>
    </row>
    <row r="7864" spans="2:2" x14ac:dyDescent="0.2">
      <c r="B7864" s="54"/>
    </row>
    <row r="7928" spans="2:2" x14ac:dyDescent="0.2">
      <c r="B7928" s="54"/>
    </row>
    <row r="7992" spans="2:2" x14ac:dyDescent="0.2">
      <c r="B7992" s="54"/>
    </row>
    <row r="8056" spans="2:2" x14ac:dyDescent="0.2">
      <c r="B8056" s="54"/>
    </row>
    <row r="8120" spans="2:2" x14ac:dyDescent="0.2">
      <c r="B8120" s="54"/>
    </row>
  </sheetData>
  <mergeCells count="1">
    <mergeCell ref="Q5:S20"/>
  </mergeCells>
  <pageMargins left="0.5" right="0.25" top="0.5" bottom="0" header="0.5" footer="0.5"/>
  <pageSetup scale="66" fitToHeight="2" orientation="portrait" horizontalDpi="4294967292" verticalDpi="4294967292"/>
  <headerFooter alignWithMargins="0"/>
  <rowBreaks count="1" manualBreakCount="1">
    <brk id="71" max="16383" man="1"/>
  </rowBreaks>
  <colBreaks count="2" manualBreakCount="2">
    <brk id="2" max="1048575" man="1"/>
    <brk id="5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T12 Data</vt:lpstr>
      <vt:lpstr>GB YoY Model</vt:lpstr>
      <vt:lpstr>Monthly Chart</vt:lpstr>
      <vt:lpstr>T12Chart</vt:lpstr>
      <vt:lpstr>Both Charts</vt:lpstr>
      <vt:lpstr>Example Trailling 12 Months</vt:lpstr>
      <vt:lpstr>'Both Charts'!Print_Area</vt:lpstr>
      <vt:lpstr>'Example Trailling 12 Months'!Print_Area</vt:lpstr>
      <vt:lpstr>'Monthly Chart'!Print_Area</vt:lpstr>
      <vt:lpstr>T12Chart!Print_Area</vt:lpstr>
    </vt:vector>
  </TitlesOfParts>
  <Company>Corporate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Stephen Semple</cp:lastModifiedBy>
  <cp:lastPrinted>2016-03-28T21:17:05Z</cp:lastPrinted>
  <dcterms:created xsi:type="dcterms:W3CDTF">2000-04-08T15:13:17Z</dcterms:created>
  <dcterms:modified xsi:type="dcterms:W3CDTF">2023-09-26T14:11:08Z</dcterms:modified>
</cp:coreProperties>
</file>